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t29c934\Desktop\General Info\Professional Development\Drones\Perkins Nontraditional Occupations Grant\2026\"/>
    </mc:Choice>
  </mc:AlternateContent>
  <xr:revisionPtr revIDLastSave="0" documentId="8_{013D788B-13F5-47C0-8626-CD5FA5FFBA54}" xr6:coauthVersionLast="47" xr6:coauthVersionMax="47" xr10:uidLastSave="{00000000-0000-0000-0000-000000000000}"/>
  <workbookProtection workbookAlgorithmName="SHA-512" workbookHashValue="cZ9VIixJru+1qduLDDv3gJUgSFmPB5tLNtgvT5y6f38ddoe40y9jZMBt37iFDkaTY/g3UTQapgR0Raq6B9XiVQ==" workbookSaltValue="FG2QWL2N6O8uJ+YlO0cpYA==" workbookSpinCount="100000" lockStructure="1"/>
  <bookViews>
    <workbookView xWindow="-108" yWindow="-108" windowWidth="23256" windowHeight="12456" tabRatio="810" activeTab="1" xr2:uid="{3E791451-709C-4315-B74D-A9F77FD91441}"/>
  </bookViews>
  <sheets>
    <sheet name="Contact Information" sheetId="1" r:id="rId1"/>
    <sheet name="Narrative" sheetId="2" r:id="rId2"/>
    <sheet name="Budget Details &amp; Amendments" sheetId="4" r:id="rId3"/>
    <sheet name="Budget Roll-Up" sheetId="7" r:id="rId4"/>
    <sheet name="Project Roll_Up" sheetId="8" r:id="rId5"/>
    <sheet name="Perkins Quarterly Report" sheetId="5" r:id="rId6"/>
    <sheet name="List" sheetId="3"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4" l="1"/>
  <c r="L8" i="4"/>
  <c r="N81" i="4"/>
  <c r="N82" i="4"/>
  <c r="N83" i="4"/>
  <c r="N84" i="4"/>
  <c r="N85" i="4"/>
  <c r="N48" i="4"/>
  <c r="N47" i="4"/>
  <c r="N20" i="4"/>
  <c r="N19" i="4"/>
  <c r="U106" i="4" l="1"/>
  <c r="U84" i="4"/>
  <c r="U48" i="4"/>
  <c r="U47" i="4"/>
  <c r="S122" i="4"/>
  <c r="O18" i="7" s="1"/>
  <c r="Q122" i="4"/>
  <c r="K18" i="7" s="1"/>
  <c r="O122" i="4"/>
  <c r="G18" i="7" s="1"/>
  <c r="S20" i="7"/>
  <c r="S12" i="7"/>
  <c r="S10" i="7"/>
  <c r="J3" i="8"/>
  <c r="H3" i="8"/>
  <c r="F3" i="8"/>
  <c r="D3" i="8"/>
  <c r="B3" i="8"/>
  <c r="S137" i="4"/>
  <c r="O20" i="7" s="1"/>
  <c r="Q137" i="4"/>
  <c r="K20" i="7" s="1"/>
  <c r="O137" i="4"/>
  <c r="G20" i="7" s="1"/>
  <c r="N137" i="4"/>
  <c r="C20" i="7" s="1"/>
  <c r="U136" i="4"/>
  <c r="U135" i="4"/>
  <c r="U134" i="4"/>
  <c r="U133" i="4"/>
  <c r="U132" i="4"/>
  <c r="U131" i="4"/>
  <c r="U130" i="4"/>
  <c r="U129" i="4"/>
  <c r="U128" i="4"/>
  <c r="U127" i="4"/>
  <c r="U115" i="4"/>
  <c r="U114" i="4"/>
  <c r="U113" i="4"/>
  <c r="U112" i="4"/>
  <c r="U111" i="4"/>
  <c r="U110" i="4"/>
  <c r="U109" i="4"/>
  <c r="U108" i="4"/>
  <c r="U107" i="4"/>
  <c r="U101" i="4"/>
  <c r="U100" i="4"/>
  <c r="U99" i="4"/>
  <c r="U98" i="4"/>
  <c r="U97" i="4"/>
  <c r="U96" i="4"/>
  <c r="U95" i="4"/>
  <c r="U94" i="4"/>
  <c r="U93" i="4"/>
  <c r="U92" i="4"/>
  <c r="U87" i="4"/>
  <c r="U86" i="4"/>
  <c r="U85" i="4"/>
  <c r="U83" i="4"/>
  <c r="U82" i="4"/>
  <c r="U81" i="4"/>
  <c r="U80" i="4"/>
  <c r="U79" i="4"/>
  <c r="U78" i="4"/>
  <c r="U73" i="4"/>
  <c r="U72" i="4"/>
  <c r="U71" i="4"/>
  <c r="U70" i="4"/>
  <c r="U69" i="4"/>
  <c r="U68" i="4"/>
  <c r="U67" i="4"/>
  <c r="U66" i="4"/>
  <c r="U65" i="4"/>
  <c r="U64" i="4"/>
  <c r="U56" i="4"/>
  <c r="U55" i="4"/>
  <c r="U54" i="4"/>
  <c r="U53" i="4"/>
  <c r="U52" i="4"/>
  <c r="U51" i="4"/>
  <c r="U50" i="4"/>
  <c r="U49" i="4"/>
  <c r="U42" i="4"/>
  <c r="U41" i="4"/>
  <c r="U40" i="4"/>
  <c r="U39" i="4"/>
  <c r="U38" i="4"/>
  <c r="U37" i="4"/>
  <c r="U36" i="4"/>
  <c r="U35" i="4"/>
  <c r="U34" i="4"/>
  <c r="U33" i="4"/>
  <c r="U28" i="4"/>
  <c r="U27" i="4"/>
  <c r="U26" i="4"/>
  <c r="U25" i="4"/>
  <c r="U24" i="4"/>
  <c r="U23" i="4"/>
  <c r="U22" i="4"/>
  <c r="U21" i="4"/>
  <c r="U20" i="4"/>
  <c r="U19" i="4"/>
  <c r="S116" i="4"/>
  <c r="O13" i="7" s="1"/>
  <c r="Q116" i="4"/>
  <c r="K13" i="7" s="1"/>
  <c r="O116" i="4"/>
  <c r="G13" i="7" s="1"/>
  <c r="S88" i="4"/>
  <c r="O11" i="7" s="1"/>
  <c r="Q88" i="4"/>
  <c r="K11" i="7" s="1"/>
  <c r="O88" i="4"/>
  <c r="G11" i="7" s="1"/>
  <c r="N88" i="4"/>
  <c r="C11" i="7" s="1"/>
  <c r="S43" i="4"/>
  <c r="O5" i="7" s="1"/>
  <c r="Q43" i="4"/>
  <c r="K5" i="7" s="1"/>
  <c r="O43" i="4"/>
  <c r="G5" i="7" s="1"/>
  <c r="N43" i="4"/>
  <c r="C5" i="7" s="1"/>
  <c r="I30" i="5"/>
  <c r="I26" i="5"/>
  <c r="I24" i="5"/>
  <c r="I21" i="5"/>
  <c r="I20" i="5"/>
  <c r="I19" i="5"/>
  <c r="I18" i="5"/>
  <c r="I22" i="5" s="1"/>
  <c r="I14" i="5"/>
  <c r="I13" i="5"/>
  <c r="I12" i="5"/>
  <c r="I15" i="5" s="1"/>
  <c r="H22" i="5"/>
  <c r="G22" i="5"/>
  <c r="F22" i="5"/>
  <c r="E22" i="5"/>
  <c r="D22" i="5"/>
  <c r="H15" i="5"/>
  <c r="H28" i="5" s="1"/>
  <c r="H32" i="5" s="1"/>
  <c r="G15" i="5"/>
  <c r="G28" i="5" s="1"/>
  <c r="G32" i="5" s="1"/>
  <c r="F15" i="5"/>
  <c r="E15" i="5"/>
  <c r="E28" i="5" s="1"/>
  <c r="E32" i="5" s="1"/>
  <c r="D15" i="5"/>
  <c r="D28" i="5" s="1"/>
  <c r="D32" i="5" s="1"/>
  <c r="C8" i="5"/>
  <c r="C7" i="5"/>
  <c r="C6" i="5"/>
  <c r="C5" i="5"/>
  <c r="N116" i="4" l="1"/>
  <c r="C13" i="7" s="1"/>
  <c r="U137" i="4"/>
  <c r="C26" i="5" s="1"/>
  <c r="J26" i="5" s="1"/>
  <c r="U43" i="4"/>
  <c r="U57" i="4"/>
  <c r="U74" i="4"/>
  <c r="C18" i="5" s="1"/>
  <c r="J18" i="5" s="1"/>
  <c r="U88" i="4"/>
  <c r="U102" i="4"/>
  <c r="C20" i="5" s="1"/>
  <c r="J20" i="5" s="1"/>
  <c r="U116" i="4"/>
  <c r="S13" i="7" s="1"/>
  <c r="U29" i="4"/>
  <c r="S4" i="7" s="1"/>
  <c r="I28" i="5"/>
  <c r="I32" i="5" s="1"/>
  <c r="F28" i="5"/>
  <c r="F32" i="5" s="1"/>
  <c r="C13" i="5" l="1"/>
  <c r="J13" i="5" s="1"/>
  <c r="S5" i="7"/>
  <c r="C19" i="5"/>
  <c r="J19" i="5" s="1"/>
  <c r="S11" i="7"/>
  <c r="S14" i="7" s="1"/>
  <c r="C14" i="5"/>
  <c r="S6" i="7"/>
  <c r="U59" i="4"/>
  <c r="C12" i="5"/>
  <c r="U118" i="4"/>
  <c r="C21" i="5"/>
  <c r="S7" i="7" l="1"/>
  <c r="S16" i="7" s="1"/>
  <c r="U120" i="4"/>
  <c r="U122" i="4" s="1"/>
  <c r="J21" i="5"/>
  <c r="J22" i="5" s="1"/>
  <c r="C22" i="5"/>
  <c r="C24" i="5" l="1"/>
  <c r="J24" i="5" s="1"/>
  <c r="S18" i="7"/>
  <c r="S22" i="7" s="1"/>
  <c r="U139" i="4"/>
  <c r="N102" i="4"/>
  <c r="C12" i="7" s="1"/>
  <c r="S102" i="4"/>
  <c r="O12" i="7" s="1"/>
  <c r="Q102" i="4"/>
  <c r="K12" i="7" s="1"/>
  <c r="O102" i="4"/>
  <c r="G12" i="7" s="1"/>
  <c r="S74" i="4"/>
  <c r="O10" i="7" s="1"/>
  <c r="O14" i="7" s="1"/>
  <c r="Q74" i="4"/>
  <c r="K10" i="7" s="1"/>
  <c r="K14" i="7" s="1"/>
  <c r="O74" i="4"/>
  <c r="N74" i="4"/>
  <c r="C10" i="7" s="1"/>
  <c r="S57" i="4"/>
  <c r="O6" i="7" s="1"/>
  <c r="Q57" i="4"/>
  <c r="K6" i="7" s="1"/>
  <c r="O57" i="4"/>
  <c r="G6" i="7" s="1"/>
  <c r="N57" i="4"/>
  <c r="S29" i="4"/>
  <c r="Q29" i="4"/>
  <c r="O29" i="4"/>
  <c r="N29" i="4"/>
  <c r="C4" i="7" s="1"/>
  <c r="C14" i="7" l="1"/>
  <c r="O118" i="4"/>
  <c r="G10" i="7"/>
  <c r="G14" i="7" s="1"/>
  <c r="J14" i="5"/>
  <c r="C6" i="7"/>
  <c r="C7" i="7" s="1"/>
  <c r="S59" i="4"/>
  <c r="O4" i="7"/>
  <c r="O7" i="7" s="1"/>
  <c r="O16" i="7" s="1"/>
  <c r="O22" i="7" s="1"/>
  <c r="Q59" i="4"/>
  <c r="K4" i="7"/>
  <c r="K7" i="7" s="1"/>
  <c r="K16" i="7" s="1"/>
  <c r="K22" i="7" s="1"/>
  <c r="O59" i="4"/>
  <c r="G4" i="7"/>
  <c r="G7" i="7" s="1"/>
  <c r="G16" i="7" s="1"/>
  <c r="G22" i="7" s="1"/>
  <c r="N118" i="4"/>
  <c r="Q118" i="4"/>
  <c r="S118" i="4"/>
  <c r="N59" i="4"/>
  <c r="J12" i="5"/>
  <c r="J15" i="5" s="1"/>
  <c r="J28" i="5" s="1"/>
  <c r="C15" i="5"/>
  <c r="C28" i="5" s="1"/>
  <c r="C16" i="7" l="1"/>
  <c r="S120" i="4"/>
  <c r="O120" i="4"/>
  <c r="Q120" i="4"/>
  <c r="N120" i="4"/>
  <c r="O139" i="4"/>
  <c r="P139" i="4" s="1"/>
  <c r="T122" i="4"/>
  <c r="R122" i="4"/>
  <c r="N122" i="4" l="1"/>
  <c r="C18" i="7" s="1"/>
  <c r="C22" i="7" s="1"/>
  <c r="S139" i="4"/>
  <c r="T139" i="4" s="1"/>
  <c r="Q139" i="4"/>
  <c r="R139" i="4" s="1"/>
  <c r="N139" i="4" l="1"/>
</calcChain>
</file>

<file path=xl/sharedStrings.xml><?xml version="1.0" encoding="utf-8"?>
<sst xmlns="http://schemas.openxmlformats.org/spreadsheetml/2006/main" count="493" uniqueCount="204">
  <si>
    <t>Perkins Non-traditional Occupations by Gender Grant 2024-25</t>
  </si>
  <si>
    <r>
      <rPr>
        <b/>
        <sz val="11"/>
        <color theme="1"/>
        <rFont val="Aptos Narrow"/>
        <family val="2"/>
        <scheme val="minor"/>
      </rPr>
      <t>Program:</t>
    </r>
    <r>
      <rPr>
        <sz val="11"/>
        <color theme="1"/>
        <rFont val="Calibri"/>
        <family val="2"/>
      </rPr>
      <t xml:space="preserve"> Strengthening Career and Technical Education for the 21st Century Act</t>
    </r>
  </si>
  <si>
    <r>
      <rPr>
        <b/>
        <sz val="11"/>
        <color theme="1"/>
        <rFont val="Aptos Narrow"/>
        <family val="2"/>
        <scheme val="minor"/>
      </rPr>
      <t>Perkins Program Manager:</t>
    </r>
    <r>
      <rPr>
        <sz val="11"/>
        <color theme="1"/>
        <rFont val="Calibri"/>
        <family val="2"/>
      </rPr>
      <t xml:space="preserve"> Ciera Franks-Ongoy</t>
    </r>
  </si>
  <si>
    <r>
      <rPr>
        <b/>
        <sz val="11"/>
        <color theme="1"/>
        <rFont val="Aptos Narrow"/>
        <family val="2"/>
        <scheme val="minor"/>
      </rPr>
      <t>Phone:</t>
    </r>
    <r>
      <rPr>
        <sz val="11"/>
        <color theme="1"/>
        <rFont val="Calibri"/>
        <family val="2"/>
      </rPr>
      <t xml:space="preserve"> 406-449-9132</t>
    </r>
  </si>
  <si>
    <r>
      <rPr>
        <b/>
        <sz val="11"/>
        <color theme="1"/>
        <rFont val="Aptos Narrow"/>
        <family val="2"/>
        <scheme val="minor"/>
      </rPr>
      <t>Email:</t>
    </r>
    <r>
      <rPr>
        <sz val="11"/>
        <color theme="1"/>
        <rFont val="Calibri"/>
        <family val="2"/>
      </rPr>
      <t xml:space="preserve"> cfranksongoy@montana.edu</t>
    </r>
  </si>
  <si>
    <t>Application Due Date:</t>
  </si>
  <si>
    <t>Ongoing until funds are allocated</t>
  </si>
  <si>
    <t>Campus:</t>
  </si>
  <si>
    <t>City College</t>
  </si>
  <si>
    <t>Grant Year:</t>
  </si>
  <si>
    <t>2024-2025</t>
  </si>
  <si>
    <t>Grant Manager:</t>
  </si>
  <si>
    <t>Pfau</t>
  </si>
  <si>
    <t>Kat</t>
  </si>
  <si>
    <t>Last Name</t>
  </si>
  <si>
    <t>First Name</t>
  </si>
  <si>
    <t>3803 Central Ave</t>
  </si>
  <si>
    <t>Address</t>
  </si>
  <si>
    <t>Billings</t>
  </si>
  <si>
    <t>MT</t>
  </si>
  <si>
    <t xml:space="preserve">City </t>
  </si>
  <si>
    <t>State</t>
  </si>
  <si>
    <t>Zip Code</t>
  </si>
  <si>
    <t>406-247-3044</t>
  </si>
  <si>
    <t>Phone</t>
  </si>
  <si>
    <t>Extension</t>
  </si>
  <si>
    <t>Fax</t>
  </si>
  <si>
    <t>katherine.pfau@msubillings.edu</t>
  </si>
  <si>
    <t>Email Address</t>
  </si>
  <si>
    <t>Fiscal Manager:</t>
  </si>
  <si>
    <t>Hanson</t>
  </si>
  <si>
    <t>Dean</t>
  </si>
  <si>
    <t>1500 University Dr</t>
  </si>
  <si>
    <t>406-657-1679</t>
  </si>
  <si>
    <t>dhanson@msubillings.edu</t>
  </si>
  <si>
    <t>Additional Perkins Contact (if applicable - this please include the Montana Career Pathways Coordinator here if your campus receives that grant):</t>
  </si>
  <si>
    <t>Slezak</t>
  </si>
  <si>
    <t>Heather</t>
  </si>
  <si>
    <t>406-247-306</t>
  </si>
  <si>
    <t>heather.slezak@msubillings.edu</t>
  </si>
  <si>
    <t>Please provide the email addresses, names, and titles of people on your campus to be notified of grant issues</t>
  </si>
  <si>
    <t>Name/Title:</t>
  </si>
  <si>
    <t xml:space="preserve">Email Address: </t>
  </si>
  <si>
    <t>Cindy Bell</t>
  </si>
  <si>
    <t>cindy.bell@msubillings.edu</t>
  </si>
  <si>
    <t>Elaine Westbrook</t>
  </si>
  <si>
    <t>elaine.westbrook@msubillings.edu</t>
  </si>
  <si>
    <t>Jenay Cross</t>
  </si>
  <si>
    <t>jenay.cross@msubillings.edu</t>
  </si>
  <si>
    <t>Vern Gagnon</t>
  </si>
  <si>
    <t>vgagnon@msubillings.edu</t>
  </si>
  <si>
    <t>Perkins Non-Trad Project</t>
  </si>
  <si>
    <t>Project Title:</t>
  </si>
  <si>
    <t>Drone Camp for Girls</t>
  </si>
  <si>
    <t>Begin Quarter: (Please select):</t>
  </si>
  <si>
    <t>Quarter 4</t>
  </si>
  <si>
    <t>End Quarter: (Please select):</t>
  </si>
  <si>
    <t>Project Description:</t>
  </si>
  <si>
    <t>Expected Outcomes:</t>
  </si>
  <si>
    <t>Objectives:
1.	Create electronics activities and soldering projects for 3rd through 6th grade girls. 
2.	Implement an updated drone curriculum for 3rd through 6th grade girls. 
3.	Analyze data from the STEM camp to modify the curriculum for further implementation. 
Short-term Goals: 
•	Create an electronics curriculum for 3rd through 6th grade girls in an informal science setting. The curriculum will include building key technical skills such as programming, soldering, communication, critical thinking, and problem-solving, as well as give girls confidence in their abilities in STEM careers. The curriculum will consist creating solderless electronic circuits, as well as completing a solder project.  
•	Host a STEM camp with the updated drone curriculum, incorporating new electronics activities and soldering projects that align with drones. Activities throughout the camp will consist of hands-on, interactive learning experiences, flight simulations and demonstrations, and collaboration with community partners, educators, and industry professionals. Each activity will work to build electrical, electronic, and programming, knowledge and skills and provide campers with a real-world connection to those skills.
•	Collect curriculum-implementation data from the camp. Camp participants will be surveyed for interest development in CTE and STEM pathways. Camp instructors will also be surveyed to evaluate lessons learned and work towards optimizing a drone curriculum for girls. 
Long-term Goals: 
•	Evaluate lessons-learned and work towards continuing to optimize the curriculum for girls. 
•	Data from the STEM camp can be used to modify the curriculum to increase the implementation success of the curriculum in local schools. 
•	Create a plan to test the modified curriculum with 3rd through 6th grade students in another STEM camp and in local schools. 
•	Expose youth to CTE vocational STEM pathways, such as Instrumentation &amp; Electrical Technician, Fire Science, and Computer Systems Technology that utilize skills learned in the STEM camp.</t>
  </si>
  <si>
    <t>Describe the Evaluation of the Project:</t>
  </si>
  <si>
    <t>The study will utilize a validated survey to examine STEM self-efficacy and interests to persist. Quantitative data will be gathered through a Likert scale on the survey. The researchers will employ quantitative analysis and apply appropriate statistical techniques. As the survey was previously validated, the Likert scale data will be analyzed using descriptive statistics and relevant statistical methods depending on sample set comparisons, such as self-efficacy and STEM career pursuits. After analyzing the data, the curriculum can be assessed for its effectiveness in enhancing self-efficacy.</t>
  </si>
  <si>
    <t>Grant Amount Requested:</t>
  </si>
  <si>
    <t>Administrative Costs:</t>
  </si>
  <si>
    <t>Federal Guidelines state that no more than 5% of project funds can go to administration and indirect costs.</t>
  </si>
  <si>
    <t>Please indicate if your campus will be using 5% for administrative/indirect costs:</t>
  </si>
  <si>
    <t>Yes</t>
  </si>
  <si>
    <t>Total Aministrative/Indirect Costs Requested (must not exceed 5% of Grant Amount Requested):</t>
  </si>
  <si>
    <t>Describe proposed administrative costs here, including the person performing the tasks and what they will be doing:</t>
  </si>
  <si>
    <t xml:space="preserve">Personal Services: </t>
  </si>
  <si>
    <t>Salaries</t>
  </si>
  <si>
    <t>Approved Funding</t>
  </si>
  <si>
    <t>Amendment #1</t>
  </si>
  <si>
    <t>Comments/Description of Changes:</t>
  </si>
  <si>
    <t>Amendment #2</t>
  </si>
  <si>
    <t>Amendment #3</t>
  </si>
  <si>
    <t>Amended Total</t>
  </si>
  <si>
    <t>Project #:</t>
  </si>
  <si>
    <t>Line Item Detail Description:</t>
  </si>
  <si>
    <t>Amount</t>
  </si>
  <si>
    <t>Heather Slezak; faculty pay $46.41/hr x 55 hrs</t>
  </si>
  <si>
    <t>Elaine Westbrook; MSUB faculty - camp curriculum development $46.99/hr x 55 hrs</t>
  </si>
  <si>
    <t>Total Salaries:</t>
  </si>
  <si>
    <t>Hourly Wages</t>
  </si>
  <si>
    <t>Camp Instructor (Middle School Eduator) - $25/hr x 40 hours</t>
  </si>
  <si>
    <t>Total Hourly Wages:</t>
  </si>
  <si>
    <t>Employee Benefits (FICA, Retirement, WC, SUE) &amp; Health Insurance (Annual Premium times % of FTE)</t>
  </si>
  <si>
    <t>Heather Slezak - $1,953.05 x 18.75%</t>
  </si>
  <si>
    <t>Elaine Westbrook - $2089.45 x 18.75%</t>
  </si>
  <si>
    <t>Total Employee Benefits:</t>
  </si>
  <si>
    <t>Total Personal Services:</t>
  </si>
  <si>
    <t>Operating Expenditures:</t>
  </si>
  <si>
    <t>Contracted Services</t>
  </si>
  <si>
    <t>Total Contracted Services:</t>
  </si>
  <si>
    <t>Non-Capitalized Equipment (Minor)</t>
  </si>
  <si>
    <t>Soldering Stations and Soldering Irons ($249.95 per station x 10 stations)</t>
  </si>
  <si>
    <t>Soldering Mats for Protecting Table Surfaces ($15.19 per mat x 10 mats)</t>
  </si>
  <si>
    <t>Soldering Fume Extractor for Removing Soldering Fumes ($49.99 per extractor x 9 extractors)</t>
  </si>
  <si>
    <t>Case for Electronic Component Storage ($9.99 x 1) &amp; Anti-Static Foam for Storing Components ($21.99)</t>
  </si>
  <si>
    <t>Cases for Drones ($39.99 per case x 3 cases)</t>
  </si>
  <si>
    <t>USB Fast Charger, mulitple port, for Drone Batteries ($30.12 per charger x 2 chargers)</t>
  </si>
  <si>
    <t>Wire Strippers for 22 AWG Wire ($21.97 / wire stripper x 5 wire strippers)</t>
  </si>
  <si>
    <t>22 AWG Wire ($15.89 per bundle x 2 bundles)</t>
  </si>
  <si>
    <t>IR Sensor Build</t>
  </si>
  <si>
    <t>5V Power Supply Build</t>
  </si>
  <si>
    <t>Total Non-Capitalized Equipment (Minor):</t>
  </si>
  <si>
    <t>Travel</t>
  </si>
  <si>
    <t>Total Travel:</t>
  </si>
  <si>
    <t>Other</t>
  </si>
  <si>
    <t>Total Other:</t>
  </si>
  <si>
    <t>Total Operating:</t>
  </si>
  <si>
    <t>Total Direct Costs (Personnel Services plus Operating Costs):</t>
  </si>
  <si>
    <t>Total Indirect Costs: Cannot exceed the 5% cap</t>
  </si>
  <si>
    <t>Major Equipment</t>
  </si>
  <si>
    <t>Total Major Equipment:</t>
  </si>
  <si>
    <t>Total Grant Award (Direct Costs + Indirect Costs + Major Equipment):</t>
  </si>
  <si>
    <t>Original Budget (Do not edit)</t>
  </si>
  <si>
    <t>Amended Budget</t>
  </si>
  <si>
    <t>Expenditure Items:</t>
  </si>
  <si>
    <t>Personal Services</t>
  </si>
  <si>
    <t>Personnel Services</t>
  </si>
  <si>
    <t>01</t>
  </si>
  <si>
    <t>02</t>
  </si>
  <si>
    <t>03</t>
  </si>
  <si>
    <t>Employee Benefits</t>
  </si>
  <si>
    <t>Total Personal Services</t>
  </si>
  <si>
    <t>Operating Expenses</t>
  </si>
  <si>
    <t>04</t>
  </si>
  <si>
    <t>05</t>
  </si>
  <si>
    <t>06</t>
  </si>
  <si>
    <t>07</t>
  </si>
  <si>
    <t>Total Operating</t>
  </si>
  <si>
    <t>Total Direct Costs</t>
  </si>
  <si>
    <t>08</t>
  </si>
  <si>
    <t>Indirect Costs</t>
  </si>
  <si>
    <t>09</t>
  </si>
  <si>
    <t>Capitalized Equipment (Major)</t>
  </si>
  <si>
    <t>Total Expenditures</t>
  </si>
  <si>
    <r>
      <t xml:space="preserve">The budget roll ups are populated by the entries on your Budget &amp; Amendment tabs - </t>
    </r>
    <r>
      <rPr>
        <b/>
        <sz val="11"/>
        <color rgb="FFC00000"/>
        <rFont val="Calibri"/>
        <family val="2"/>
      </rPr>
      <t>please do not edit</t>
    </r>
  </si>
  <si>
    <t>Original Budget</t>
  </si>
  <si>
    <t>Budget for Project #1</t>
  </si>
  <si>
    <t xml:space="preserve">Strengthening Career and Technical Education for the 21st Century Act </t>
  </si>
  <si>
    <t>(Perkins V)</t>
  </si>
  <si>
    <t>Quarterly Report of Expenditures</t>
  </si>
  <si>
    <t>Grant Recipient:</t>
  </si>
  <si>
    <t>Grant Type:</t>
  </si>
  <si>
    <t>Non-Traditional</t>
  </si>
  <si>
    <t>Fiscal Year</t>
  </si>
  <si>
    <t>Quarter Ended:</t>
  </si>
  <si>
    <t>Approved Budget</t>
  </si>
  <si>
    <t>1st Quarter</t>
  </si>
  <si>
    <t>2nd Quarter</t>
  </si>
  <si>
    <t>3rd Quarter</t>
  </si>
  <si>
    <t>4th Quarter</t>
  </si>
  <si>
    <t>Final/Adj</t>
  </si>
  <si>
    <t>YTD Total</t>
  </si>
  <si>
    <t>Remaining</t>
  </si>
  <si>
    <t>Total Operating Exp.</t>
  </si>
  <si>
    <t xml:space="preserve"> Total</t>
  </si>
  <si>
    <t>Payments Received</t>
  </si>
  <si>
    <t>Balance Due</t>
  </si>
  <si>
    <t>Comments:</t>
  </si>
  <si>
    <t>I certify to the best of my knowledge and belief that the figures reported are based on true, complete, and accurate information. I further certify that the expenditures and disbursements made with these funds were used for the purposes and objectives set forth in the applicable Federal award or program participation agreement, and that the organization on behalf of which this submission is being made is and will remain in compliance with the terms and conditions of that award or program participation agreement. I am aware that the provision of any false, fictitious, or fraudulent information, or the omission of any material fact, may subject me, and the organization on behalf of which this submission is being made, to criminal, civil, or administrative penalties for fraud, false statements, false claims, or other violations. (U.S. Code Title 18, Section 1001; Title 20, Section 1097; and Title 31, Sections 3729-3730 and 3801-3812)</t>
  </si>
  <si>
    <t>Authorized Representative</t>
  </si>
  <si>
    <t>Date</t>
  </si>
  <si>
    <t>Email Report to: Angelina Fillinger, Accounting Specialist</t>
  </si>
  <si>
    <t>afillinger@montana.edu</t>
  </si>
  <si>
    <t>Grant Type</t>
  </si>
  <si>
    <t>Grant Recipient</t>
  </si>
  <si>
    <t>Quarter Ended</t>
  </si>
  <si>
    <t>Award Name</t>
  </si>
  <si>
    <t>Quarter List</t>
  </si>
  <si>
    <t>No</t>
  </si>
  <si>
    <t>Local Application</t>
  </si>
  <si>
    <t>Blackfeet Community College</t>
  </si>
  <si>
    <t>Q1 - 9/30</t>
  </si>
  <si>
    <t>Equity in Fire Science</t>
  </si>
  <si>
    <t>Quarter 1</t>
  </si>
  <si>
    <t>Q2 - 12/31</t>
  </si>
  <si>
    <t>Girls Representing in Trades</t>
  </si>
  <si>
    <t>Quarter 2</t>
  </si>
  <si>
    <t>Rural Reserve</t>
  </si>
  <si>
    <t>Dawson Community College</t>
  </si>
  <si>
    <t>Q3 - 3/31</t>
  </si>
  <si>
    <t>Flathead Valley Community College</t>
  </si>
  <si>
    <t>Women in Automotive</t>
  </si>
  <si>
    <t>Quarter 3</t>
  </si>
  <si>
    <t>Targeted Interventions</t>
  </si>
  <si>
    <t>Q4 - 6/30</t>
  </si>
  <si>
    <t>Fort Peck Community College</t>
  </si>
  <si>
    <t>Institutions</t>
  </si>
  <si>
    <t>Final</t>
  </si>
  <si>
    <t>Gallatin College</t>
  </si>
  <si>
    <t>Ongoing</t>
  </si>
  <si>
    <t>Great Falls College</t>
  </si>
  <si>
    <t>Helena College</t>
  </si>
  <si>
    <t>Highlands College</t>
  </si>
  <si>
    <t>Miles Community College</t>
  </si>
  <si>
    <t>Missoula College</t>
  </si>
  <si>
    <t>MSU Northern</t>
  </si>
  <si>
    <t>Salish Kootenai College</t>
  </si>
  <si>
    <t>UM Western</t>
  </si>
  <si>
    <t xml:space="preserve">$538.21 will be used for indirect costs per our Indirect Costs agreement. </t>
  </si>
  <si>
    <t>This project serves as a continuation of last year’s Girls’ Drone Camp in that it will create awareness of career and technical education programs for nontraditional elementary and middle-school grade female students (3rd to 6th grade). The programs the campers will be exposed to include the MSU Billings City College Computer Programming and Application, Computer Systems Technology, Fire Science, and Instrument &amp; Electrical (I&amp;E) Technician. The project will utilize the electrical, soldering, and programming expertise of the Instrument and Electrical program faculty at MSUB City College, as well as the STEM education expertise of the MSUB College of Education faculty. 
MSU Billings City College is requesting $11,302.42 in Perkins funds to pay instructor salaries while planning camp activities and facilitating the camp, as well as to purchase some necessary equipment that will be needed to execute the planned activities. The camp is scheduled to run June 22 to June 26, 2026 from 8:30 am to 4pm each day. Faculty will spend 10 hours prior to the start of camp creating an agenda, preparing hands-on activities, and securing industry professionals to serve as role models. In addition to MSUB faculty serving as camp instructors, there will be a local middle-school educator, a graduate College of Education student, and an undergraduate College of Education student who will also serve as camp instructors. All five camp instructors will serve for the entire camp duration in a variety of capacities; it should also be noted that all five camp instructors are women, as it is important that the girls in the camp see women in both leadership and STEM roles. The graduate and undergraduate student instructors will not be paid for the camp through this funding stream. 
Last year, in the Girls’ Drone Camp, observations included campers’ excitement for soldering. The girls in the camp really enjoyed being at City College and working with hands-on equipment that is also used in the real world. The soldering project provided them with an introduction to electronics, as well as a tangible way to see how the different electronic parts worked together. Based on camper feedback, soldering was the most noteworthy activity of the camp. Having women lead the camp allowed for a more comfortable setting for some of the campers – there were a few campers who were hesitant to solder. With a little further coaching and skill-building, those campers were able to successfully complete their soldering project. The response was incredible to see their own self-efficacy improve. Soldering equipment requested in the funding are soldering stations and irons, soldering mats, and solder fume extraction fans; all of the soldering equipment have a life span of more than 5 years. Solder and solder practice kits, which are consumables that campers will take home, will be purchased with a separate source of funding. 
Prior to soldering, and as an additional introduction to electronics, campers will use solderless breadboards and build an IR sensor. To provide the required 5V power for the IR sensors, campers will use the solderless breadboards to build a power supply. All of the equipment needed for this activity is outlined within the attached budget. Using solderless breadboards allows for all components, including the 22 AWG wire, to be reusable. Providing the girls with opportunities to build electronic circuits and program circuit boards allows them to see themselves as an instrument and electrical technician or as an IT technician, which are traditionally male-occupied careers.  
Another aspect of the camp is learning to fly drones. It is essential for learners to take an active role in their education, and a crucial way to motivate them is through engaging objects; drones, as an emerging technology, capture the interest of young students (Tezza et al., 2020). Drones are all the buzz (no pun intended) in today’s youth. Providing an opportunity, specifically for girls, to experiment with flying drones is a judge-free zone is important in building self-efficacy. The girls in camp will get hands-on experience with planning routes, learning to fly, and connecting drones to real-world applications, such as fire science and GIS mapping. It is important that all instructors involved with flying at camp are appropriately licensed. Included in the funding request is training and testing for drone license for both the graduate and undergraduate student instructors.  
While the hands-on activities at camp are exciting and rewarding, the camp also strives to connect the projects to real-world professions. Each activity is designed to ensure campers can relate each activity to a real-world application. To help solidify the connection between the activities and possible professions, industry professionals are brought in to speak. In the previous camp, one of the industry professionals provided a demo and flew a drone for the girls. It is important that the girls are able to see an immediate connection between the activities they are completing and industry professionals using some of those same skills in the workplace. 
Through solderless breadboard activities, soldering, and flying drones, the Girls’ Drone Camp offers a learning environment with real-world problems and applications relevant to future careers, which can inspire students to think critically, pose significant questions, and be actively involved in their own learning (Yepes et al., 2022). Bringing industry professionals in to speak about their experiences allows campers to connect the activities they are experiencing in camp with job opportunities. 
Traditionally, females in technical and STEM fields of study have been underrepresented (Gonzalez-Perez et al., 2020). An important aspect of this project is to expose female students to possible technical career and vocational pathways, to increase the campers’ self-efficacy in STEM, and to help the campers envision themselves in a technical career pathway. The study conducted by Gonzalez-Perez et al. (2020) concludes that the influence of female role models can work to reduce gender stereotypes and strengthen the mindset of STEM choices for females. PIs for this project are female faculty with STEM degrees and working in STEM-related fields. The PIs will also serve as the leaders at the all-girls STEM camp, which will allow campers to connect the possibilities of pursuing a post-secondary technical career.
A long-term objective, and a continuation of the projects completed over the last couple years, is to create a curriculum that can be easily implemented in classrooms throughout the region, ultimately engaging more non-traditional students with technical career opportunities. This project continues to serve as an initial step toward achieving that long-term goal. 
Proposed Timeline &amp; Major Activities:
In April and May 2026, PIs will build prototypes of activities, explore with the requested equipment, finalize an agenda, and connect with industry professionals. Building prototypes of activities and exploring with the equipment is crucial to ensure equipment works as designed and to gain an understanding of the time commitment for each activity. The goal is to have hands-on activities that connect to real-world applications. Incorporating guest speakers throughout the week at camp allows campers to connect concepts learned with application, but it also allows campers to better envision themselves in a technical career. PIs will commit a total of 20 hours for the months of April and May.  
The camp will be held June 22-26 with both PIs, as well as three camp instructors, facilitating all of the activities. In addition to the aforementioned activities, the camp will incorporate writing assignments. Campers will be required to make predictions, through guided prompts, and record observations throughout the camp. Additionally, each camp will make a poster to present to family and friends at the end of the week. The middle-school instructor specializes in writing and will be coordinating all writing activities, as well as the poster creation, throughout the week. Each student instructor will be expected to take the lead on at least one activity for the camp, and also serve as assistants for all other camp activities. The PIs also play an active role in each activity for the week and the overall facilitation of the camp. The City College Faculty PI will take the lead on any technical or troubleshooting required during the camp. The College of Education Faculty will take the lead on observing campers by leading pre-camp and post-camp surveys, as well as holding a focus group with the campers at the end of camp. Each instructor will be present from 8am to 4:15pm for all five days of the camp. 
By the end of July, all observation data, survey data, and focus group data will be disseminated and a report will be generated. Both faculty PIs will be responsible for creating the report. A total of 10 hours will be spent disseminating data and creating the report. 
Budget
A.	Explanation for Budget
Descriptions of each budget item are on the attached spreadsheet. In general, there are two categories for budgeting: personnel hours and equipment/materials. All equipment and materials listed are reusable and have a lifespan of no less than five years. 
Personnel Hours:
The personnel hours for each PI includes 10 planning hours prior to the start of camp, 40 hours for facilitating the camp, and 5 hours for post-camp data dissemination. A total of 55 hours for each PI is included. The middle-school educator is included at 40 hours for helping to facilitate the camp. 
Equipment and Materials:
There are three sections of equipment and materials. All equipment and materials are reusable and have a lifespan greater than 5 years. 
The first section is for miscellaneous equipment that is needed to complete activities. The soldering stations and irons are smaller and more ergonomical for small hands. The soldering mats protect table surfaces while soldering. The soldering fume extractors are fans that help remove the solder fumes from the working station. The wire strippers and 22 AWG wire will be used during the IR sensor and 5V power supply builds – the wires are reusable since they will be used for solderless breadboards. The USB fast charger is for charging drone batteries and the drone cases are for protecting the drones during storage and transportation (when they are not being flown). The anti-static foam is for storing sensitive electronic components, specifically for the IR sensor and 5V power supply builds, when they’re not being used; it’s a bonus that the foam is pink! 
The second and third sections are for the IR sensor build and the 5V power supply build. These are the electronic components needed to complete the solderless projects. 
References
González-Pérez, S., Mateos de Cabo, R., &amp; Sáinz, M. (2020). Girls in STEM: Is it a female role-model thing? Frontiers in Psychology, 11, 2204–2204. 
Tezza, D., Garcia, S., Andujar, M., Ioannou, A., &amp; Zaphiris, P. (2020). Let’s learn! An initial guide on using drones to teach STEM for children. In (Vol. 12206, pp. 530-543). Learning and Collaboration Technologies. Human and Technology Ecosystems: Springer International Publishing AG.
Yepes, I., Barone, D. A. C., &amp; Porciuncula, C. M. D. (2022). Use of drones as pedagogical technology in STEM disciplines. In (Vol. 21, pp. 201-233). Informatics in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</si>
</sst>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43" formatCode="_(* #,##0.00_);_(* \(#,##0.00\);_(* &quot;-&quot;??_);_(@_)"/>
    <numFmt numFmtId="164" formatCode="00000"/>
    <numFmt numFmtId="165" formatCode="[&lt;=9999999]###\-####;\(###\)\ ###\-####"/>
    <numFmt numFmtId="166" formatCode="&quot;$&quot;#,##0.00"/>
  </numFmts>
  <fonts count="23">
    <font>
      <sz val="11"/>
      <color theme="1"/>
      <name val="Calibri"/>
      <family val="2"/>
    </font>
    <font>
      <sz val="11"/>
      <color theme="1"/>
      <name val="Calibri"/>
      <family val="2"/>
    </font>
    <font>
      <b/>
      <sz val="11"/>
      <color theme="1"/>
      <name val="Calibri"/>
      <family val="2"/>
    </font>
    <font>
      <b/>
      <sz val="16"/>
      <color theme="1"/>
      <name val="Aptos Narrow"/>
      <family val="2"/>
      <scheme val="minor"/>
    </font>
    <font>
      <b/>
      <sz val="11"/>
      <color theme="1"/>
      <name val="Aptos Narrow"/>
      <family val="2"/>
      <scheme val="minor"/>
    </font>
    <font>
      <b/>
      <sz val="12"/>
      <color theme="1"/>
      <name val="Aptos Narrow"/>
      <family val="2"/>
      <scheme val="minor"/>
    </font>
    <font>
      <b/>
      <sz val="14"/>
      <color theme="1"/>
      <name val="Calibri"/>
      <family val="2"/>
    </font>
    <font>
      <b/>
      <sz val="12"/>
      <color theme="1"/>
      <name val="Calibri"/>
      <family val="2"/>
    </font>
    <font>
      <sz val="11"/>
      <color theme="1"/>
      <name val="Aptos Narrow"/>
      <family val="2"/>
      <scheme val="minor"/>
    </font>
    <font>
      <b/>
      <sz val="18"/>
      <color theme="1"/>
      <name val="Calibri"/>
      <family val="2"/>
    </font>
    <font>
      <sz val="18"/>
      <color theme="1"/>
      <name val="Calibri"/>
      <family val="2"/>
    </font>
    <font>
      <b/>
      <sz val="12"/>
      <color rgb="FFFF0000"/>
      <name val="Calibri"/>
      <family val="2"/>
    </font>
    <font>
      <u/>
      <sz val="11"/>
      <color theme="10"/>
      <name val="Calibri"/>
      <family val="2"/>
    </font>
    <font>
      <u/>
      <sz val="11"/>
      <color theme="10"/>
      <name val="Aptos Narrow"/>
      <family val="2"/>
      <scheme val="minor"/>
    </font>
    <font>
      <b/>
      <i/>
      <sz val="11"/>
      <color theme="1"/>
      <name val="Calibri"/>
      <family val="2"/>
    </font>
    <font>
      <sz val="14"/>
      <color theme="1"/>
      <name val="Calibri"/>
      <family val="2"/>
    </font>
    <font>
      <sz val="11"/>
      <color rgb="FFC00000"/>
      <name val="Calibri"/>
      <family val="2"/>
    </font>
    <font>
      <b/>
      <sz val="11"/>
      <color rgb="FFC00000"/>
      <name val="Calibri"/>
      <family val="2"/>
    </font>
    <font>
      <b/>
      <u/>
      <sz val="14"/>
      <color theme="1"/>
      <name val="Calibri"/>
      <family val="2"/>
    </font>
    <font>
      <sz val="10"/>
      <name val="Arial"/>
      <family val="2"/>
    </font>
    <font>
      <u/>
      <sz val="10"/>
      <color indexed="12"/>
      <name val="Verdana"/>
      <family val="2"/>
    </font>
    <font>
      <sz val="10"/>
      <name val="Verdana"/>
      <family val="2"/>
    </font>
    <font>
      <sz val="9"/>
      <name val="Geneva"/>
      <family val="2"/>
    </font>
  </fonts>
  <fills count="2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89999084444715716"/>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D6B4E4"/>
        <bgColor indexed="64"/>
      </patternFill>
    </fill>
    <fill>
      <patternFill patternType="solid">
        <fgColor rgb="FFB9E5E5"/>
        <bgColor indexed="64"/>
      </patternFill>
    </fill>
    <fill>
      <patternFill patternType="solid">
        <fgColor theme="9" tint="0.59999389629810485"/>
        <bgColor indexed="64"/>
      </patternFill>
    </fill>
    <fill>
      <patternFill patternType="solid">
        <fgColor rgb="FFEFC7C3"/>
        <bgColor indexed="64"/>
      </patternFill>
    </fill>
    <fill>
      <patternFill patternType="solid">
        <fgColor rgb="FFFFE699"/>
        <bgColor indexed="64"/>
      </patternFill>
    </fill>
    <fill>
      <patternFill patternType="solid">
        <fgColor rgb="FFA9D08E"/>
        <bgColor indexed="64"/>
      </patternFill>
    </fill>
    <fill>
      <patternFill patternType="solid">
        <fgColor rgb="FFB4C6E7"/>
        <bgColor indexed="64"/>
      </patternFill>
    </fill>
    <fill>
      <patternFill patternType="solid">
        <fgColor rgb="FFE2EFDA"/>
        <bgColor indexed="64"/>
      </patternFill>
    </fill>
    <fill>
      <patternFill patternType="solid">
        <fgColor theme="8" tint="0.79998168889431442"/>
        <bgColor indexed="64"/>
      </patternFill>
    </fill>
    <fill>
      <patternFill patternType="mediumGray">
        <bgColor theme="0" tint="-0.14996795556505021"/>
      </patternFill>
    </fill>
    <fill>
      <patternFill patternType="solid">
        <fgColor rgb="FFFFCC66"/>
        <bgColor indexed="64"/>
      </patternFill>
    </fill>
    <fill>
      <patternFill patternType="solid">
        <fgColor theme="6" tint="0.59999389629810485"/>
        <bgColor indexed="64"/>
      </patternFill>
    </fill>
  </fills>
  <borders count="79">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medium">
        <color auto="1"/>
      </left>
      <right style="thin">
        <color theme="0"/>
      </right>
      <top style="medium">
        <color auto="1"/>
      </top>
      <bottom style="medium">
        <color auto="1"/>
      </bottom>
      <diagonal/>
    </border>
    <border>
      <left style="thin">
        <color theme="0"/>
      </left>
      <right style="thin">
        <color theme="0"/>
      </right>
      <top style="medium">
        <color auto="1"/>
      </top>
      <bottom style="medium">
        <color auto="1"/>
      </bottom>
      <diagonal/>
    </border>
    <border>
      <left style="thin">
        <color theme="0"/>
      </left>
      <right style="medium">
        <color auto="1"/>
      </right>
      <top style="medium">
        <color auto="1"/>
      </top>
      <bottom style="medium">
        <color auto="1"/>
      </bottom>
      <diagonal/>
    </border>
    <border>
      <left style="medium">
        <color auto="1"/>
      </left>
      <right style="thin">
        <color theme="0"/>
      </right>
      <top style="medium">
        <color auto="1"/>
      </top>
      <bottom style="thin">
        <color theme="0"/>
      </bottom>
      <diagonal/>
    </border>
    <border>
      <left style="thin">
        <color theme="0"/>
      </left>
      <right style="thin">
        <color theme="0"/>
      </right>
      <top style="medium">
        <color auto="1"/>
      </top>
      <bottom style="thin">
        <color theme="0"/>
      </bottom>
      <diagonal/>
    </border>
    <border>
      <left style="thin">
        <color theme="0"/>
      </left>
      <right style="medium">
        <color auto="1"/>
      </right>
      <top style="medium">
        <color auto="1"/>
      </top>
      <bottom style="thin">
        <color theme="0"/>
      </bottom>
      <diagonal/>
    </border>
    <border>
      <left style="medium">
        <color auto="1"/>
      </left>
      <right style="thin">
        <color theme="0"/>
      </right>
      <top style="thin">
        <color theme="0"/>
      </top>
      <bottom style="thin">
        <color theme="0"/>
      </bottom>
      <diagonal/>
    </border>
    <border>
      <left style="thin">
        <color theme="0"/>
      </left>
      <right style="medium">
        <color auto="1"/>
      </right>
      <top style="thin">
        <color theme="0"/>
      </top>
      <bottom style="thin">
        <color theme="0"/>
      </bottom>
      <diagonal/>
    </border>
    <border>
      <left style="medium">
        <color auto="1"/>
      </left>
      <right style="thin">
        <color theme="0"/>
      </right>
      <top style="thin">
        <color theme="0"/>
      </top>
      <bottom style="medium">
        <color auto="1"/>
      </bottom>
      <diagonal/>
    </border>
    <border>
      <left style="thin">
        <color theme="0"/>
      </left>
      <right style="thin">
        <color theme="0"/>
      </right>
      <top style="thin">
        <color theme="0"/>
      </top>
      <bottom style="medium">
        <color auto="1"/>
      </bottom>
      <diagonal/>
    </border>
    <border>
      <left style="thin">
        <color theme="0"/>
      </left>
      <right style="medium">
        <color auto="1"/>
      </right>
      <top style="thin">
        <color theme="0"/>
      </top>
      <bottom style="medium">
        <color auto="1"/>
      </bottom>
      <diagonal/>
    </border>
    <border>
      <left/>
      <right/>
      <top style="thin">
        <color theme="0"/>
      </top>
      <bottom/>
      <diagonal/>
    </border>
    <border>
      <left style="thin">
        <color theme="2"/>
      </left>
      <right style="thin">
        <color theme="2"/>
      </right>
      <top/>
      <bottom/>
      <diagonal/>
    </border>
    <border>
      <left style="thin">
        <color theme="2"/>
      </left>
      <right style="thin">
        <color theme="2"/>
      </right>
      <top/>
      <bottom style="thin">
        <color theme="2"/>
      </bottom>
      <diagonal/>
    </border>
    <border>
      <left style="thin">
        <color theme="0"/>
      </left>
      <right style="thin">
        <color theme="2"/>
      </right>
      <top style="thin">
        <color theme="2"/>
      </top>
      <bottom/>
      <diagonal/>
    </border>
    <border>
      <left style="thin">
        <color theme="2"/>
      </left>
      <right style="thin">
        <color theme="2"/>
      </right>
      <top style="thin">
        <color theme="2"/>
      </top>
      <bottom/>
      <diagonal/>
    </border>
    <border>
      <left style="thin">
        <color theme="2"/>
      </left>
      <right style="thin">
        <color theme="0"/>
      </right>
      <top style="thin">
        <color theme="2"/>
      </top>
      <bottom/>
      <diagonal/>
    </border>
    <border>
      <left style="thin">
        <color theme="0"/>
      </left>
      <right style="thin">
        <color theme="2"/>
      </right>
      <top/>
      <bottom style="thin">
        <color theme="2"/>
      </bottom>
      <diagonal/>
    </border>
    <border>
      <left style="thin">
        <color theme="2"/>
      </left>
      <right style="thin">
        <color theme="0"/>
      </right>
      <top/>
      <bottom style="thin">
        <color theme="2"/>
      </bottom>
      <diagonal/>
    </border>
    <border>
      <left style="thin">
        <color theme="2"/>
      </left>
      <right style="thin">
        <color theme="2"/>
      </right>
      <top style="thin">
        <color theme="2"/>
      </top>
      <bottom style="thin">
        <color theme="2"/>
      </bottom>
      <diagonal/>
    </border>
    <border>
      <left style="thin">
        <color theme="0"/>
      </left>
      <right style="thin">
        <color theme="2"/>
      </right>
      <top style="thin">
        <color theme="2"/>
      </top>
      <bottom style="thin">
        <color theme="2"/>
      </bottom>
      <diagonal/>
    </border>
    <border>
      <left style="thin">
        <color theme="2"/>
      </left>
      <right style="medium">
        <color auto="1"/>
      </right>
      <top style="thin">
        <color theme="2"/>
      </top>
      <bottom style="thin">
        <color theme="2"/>
      </bottom>
      <diagonal/>
    </border>
    <border>
      <left style="thin">
        <color theme="0"/>
      </left>
      <right style="thin">
        <color theme="2"/>
      </right>
      <top/>
      <bottom/>
      <diagonal/>
    </border>
    <border>
      <left style="medium">
        <color indexed="64"/>
      </left>
      <right style="thin">
        <color theme="2"/>
      </right>
      <top style="medium">
        <color theme="2"/>
      </top>
      <bottom style="medium">
        <color theme="2"/>
      </bottom>
      <diagonal/>
    </border>
    <border>
      <left style="thin">
        <color theme="2"/>
      </left>
      <right style="thin">
        <color theme="2"/>
      </right>
      <top style="medium">
        <color theme="2"/>
      </top>
      <bottom style="medium">
        <color theme="2"/>
      </bottom>
      <diagonal/>
    </border>
    <border>
      <left style="thin">
        <color theme="2"/>
      </left>
      <right style="medium">
        <color indexed="64"/>
      </right>
      <top style="medium">
        <color theme="2"/>
      </top>
      <bottom style="medium">
        <color theme="2"/>
      </bottom>
      <diagonal/>
    </border>
    <border>
      <left style="medium">
        <color indexed="64"/>
      </left>
      <right style="thin">
        <color theme="0"/>
      </right>
      <top style="medium">
        <color theme="2"/>
      </top>
      <bottom style="medium">
        <color theme="2"/>
      </bottom>
      <diagonal/>
    </border>
    <border>
      <left style="thin">
        <color theme="2"/>
      </left>
      <right style="thin">
        <color theme="0"/>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right style="thin">
        <color indexed="64"/>
      </right>
      <top/>
      <bottom/>
      <diagonal/>
    </border>
    <border>
      <left style="medium">
        <color auto="1"/>
      </left>
      <right style="medium">
        <color auto="1"/>
      </right>
      <top style="medium">
        <color auto="1"/>
      </top>
      <bottom style="double">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auto="1"/>
      </left>
      <right style="thin">
        <color auto="1"/>
      </right>
      <top style="thin">
        <color auto="1"/>
      </top>
      <bottom style="thick">
        <color auto="1"/>
      </bottom>
      <diagonal/>
    </border>
    <border>
      <left style="thin">
        <color auto="1"/>
      </left>
      <right style="thin">
        <color auto="1"/>
      </right>
      <top style="thin">
        <color indexed="64"/>
      </top>
      <bottom style="double">
        <color indexed="64"/>
      </bottom>
      <diagonal/>
    </border>
    <border>
      <left/>
      <right style="medium">
        <color indexed="64"/>
      </right>
      <top style="thin">
        <color theme="0"/>
      </top>
      <bottom style="thin">
        <color theme="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thin">
        <color theme="0"/>
      </right>
      <top style="thin">
        <color auto="1"/>
      </top>
      <bottom style="thin">
        <color auto="1"/>
      </bottom>
      <diagonal/>
    </border>
    <border>
      <left style="medium">
        <color auto="1"/>
      </left>
      <right style="thin">
        <color theme="0"/>
      </right>
      <top/>
      <bottom style="thin">
        <color theme="0"/>
      </bottom>
      <diagonal/>
    </border>
    <border>
      <left style="thin">
        <color theme="0"/>
      </left>
      <right style="medium">
        <color auto="1"/>
      </right>
      <top/>
      <bottom style="thin">
        <color theme="0"/>
      </bottom>
      <diagonal/>
    </border>
  </borders>
  <cellStyleXfs count="6">
    <xf numFmtId="0" fontId="0" fillId="0" borderId="0"/>
    <xf numFmtId="0" fontId="8" fillId="0" borderId="0"/>
    <xf numFmtId="0" fontId="13" fillId="0" borderId="0" applyNumberFormat="0" applyFill="0" applyBorder="0" applyAlignment="0" applyProtection="0"/>
    <xf numFmtId="0" fontId="19" fillId="0" borderId="0"/>
    <xf numFmtId="0" fontId="20" fillId="0" borderId="0" applyNumberFormat="0" applyFill="0" applyBorder="0" applyAlignment="0" applyProtection="0">
      <alignment vertical="top"/>
      <protection locked="0"/>
    </xf>
    <xf numFmtId="43" fontId="21" fillId="0" borderId="0" applyFont="0" applyFill="0" applyBorder="0" applyAlignment="0" applyProtection="0"/>
  </cellStyleXfs>
  <cellXfs count="303">
    <xf numFmtId="0" fontId="0" fillId="0" borderId="0" xfId="0"/>
    <xf numFmtId="0" fontId="0" fillId="2" borderId="5" xfId="0" applyFill="1" applyBorder="1" applyAlignment="1" applyProtection="1">
      <alignment horizontal="left"/>
      <protection locked="0"/>
    </xf>
    <xf numFmtId="0" fontId="0" fillId="2" borderId="5" xfId="0" applyFill="1" applyBorder="1" applyProtection="1">
      <protection locked="0"/>
    </xf>
    <xf numFmtId="0" fontId="3" fillId="2" borderId="0" xfId="0" applyFont="1" applyFill="1"/>
    <xf numFmtId="0" fontId="0" fillId="2" borderId="0" xfId="0" applyFill="1" applyAlignment="1">
      <alignment horizontal="left"/>
    </xf>
    <xf numFmtId="0" fontId="0" fillId="2" borderId="0" xfId="0" applyFill="1"/>
    <xf numFmtId="0" fontId="0" fillId="0" borderId="6" xfId="0" applyBorder="1"/>
    <xf numFmtId="0" fontId="0" fillId="0" borderId="7" xfId="0" applyBorder="1"/>
    <xf numFmtId="0" fontId="4" fillId="2" borderId="0" xfId="0" applyFont="1" applyFill="1"/>
    <xf numFmtId="0" fontId="0" fillId="2" borderId="1" xfId="0" applyFill="1" applyBorder="1"/>
    <xf numFmtId="0" fontId="4" fillId="2" borderId="0" xfId="0" applyFont="1" applyFill="1" applyAlignment="1">
      <alignment horizontal="right"/>
    </xf>
    <xf numFmtId="0" fontId="5" fillId="2" borderId="0" xfId="0" applyFont="1" applyFill="1"/>
    <xf numFmtId="0" fontId="5" fillId="2" borderId="0" xfId="0" applyFont="1" applyFill="1" applyAlignment="1">
      <alignment horizontal="left"/>
    </xf>
    <xf numFmtId="0" fontId="0" fillId="2" borderId="0" xfId="0" applyFill="1" applyAlignment="1">
      <alignment wrapText="1"/>
    </xf>
    <xf numFmtId="0" fontId="0" fillId="2" borderId="0" xfId="0" applyFill="1" applyAlignment="1">
      <alignment horizontal="left" wrapText="1"/>
    </xf>
    <xf numFmtId="0" fontId="4" fillId="2" borderId="0" xfId="0" applyFont="1" applyFill="1" applyAlignment="1">
      <alignment horizontal="left"/>
    </xf>
    <xf numFmtId="0" fontId="0" fillId="2" borderId="0" xfId="0" applyFill="1" applyAlignment="1">
      <alignment horizontal="center"/>
    </xf>
    <xf numFmtId="0" fontId="1" fillId="0" borderId="42" xfId="1" applyFont="1" applyBorder="1" applyProtection="1">
      <protection locked="0"/>
    </xf>
    <xf numFmtId="0" fontId="12" fillId="0" borderId="0" xfId="2" applyFont="1" applyBorder="1" applyAlignment="1" applyProtection="1"/>
    <xf numFmtId="0" fontId="2" fillId="0" borderId="0" xfId="0" applyFont="1"/>
    <xf numFmtId="0" fontId="6" fillId="0" borderId="0" xfId="1" applyFont="1"/>
    <xf numFmtId="0" fontId="1" fillId="0" borderId="0" xfId="1" applyFont="1"/>
    <xf numFmtId="0" fontId="2" fillId="0" borderId="0" xfId="1" applyFont="1" applyAlignment="1">
      <alignment horizontal="right"/>
    </xf>
    <xf numFmtId="0" fontId="2" fillId="0" borderId="0" xfId="1" applyFont="1" applyAlignment="1">
      <alignment horizontal="center"/>
    </xf>
    <xf numFmtId="0" fontId="2" fillId="4" borderId="43" xfId="1" applyFont="1" applyFill="1" applyBorder="1"/>
    <xf numFmtId="0" fontId="2" fillId="4" borderId="44" xfId="1" applyFont="1" applyFill="1" applyBorder="1"/>
    <xf numFmtId="0" fontId="1" fillId="4" borderId="44" xfId="1" applyFont="1" applyFill="1" applyBorder="1"/>
    <xf numFmtId="0" fontId="1" fillId="4" borderId="45" xfId="1" applyFont="1" applyFill="1" applyBorder="1"/>
    <xf numFmtId="49" fontId="1" fillId="0" borderId="46" xfId="1" applyNumberFormat="1" applyFont="1" applyBorder="1" applyAlignment="1">
      <alignment horizontal="center"/>
    </xf>
    <xf numFmtId="0" fontId="1" fillId="0" borderId="46" xfId="1" applyFont="1" applyBorder="1"/>
    <xf numFmtId="44" fontId="1" fillId="4" borderId="46" xfId="1" applyNumberFormat="1" applyFont="1" applyFill="1" applyBorder="1"/>
    <xf numFmtId="44" fontId="1" fillId="0" borderId="46" xfId="1" applyNumberFormat="1" applyFont="1" applyBorder="1"/>
    <xf numFmtId="44" fontId="1" fillId="4" borderId="50" xfId="1" applyNumberFormat="1" applyFont="1" applyFill="1" applyBorder="1"/>
    <xf numFmtId="44" fontId="1" fillId="0" borderId="50" xfId="1" applyNumberFormat="1" applyFont="1" applyBorder="1"/>
    <xf numFmtId="49" fontId="2" fillId="4" borderId="46" xfId="1" applyNumberFormat="1" applyFont="1" applyFill="1" applyBorder="1" applyAlignment="1">
      <alignment horizontal="center"/>
    </xf>
    <xf numFmtId="44" fontId="2" fillId="4" borderId="5" xfId="1" applyNumberFormat="1" applyFont="1" applyFill="1" applyBorder="1"/>
    <xf numFmtId="0" fontId="1" fillId="18" borderId="41" xfId="1" applyFont="1" applyFill="1" applyBorder="1"/>
    <xf numFmtId="0" fontId="1" fillId="18" borderId="0" xfId="1" applyFont="1" applyFill="1"/>
    <xf numFmtId="44" fontId="1" fillId="18" borderId="0" xfId="1" applyNumberFormat="1" applyFont="1" applyFill="1"/>
    <xf numFmtId="44" fontId="1" fillId="18" borderId="63" xfId="1" applyNumberFormat="1" applyFont="1" applyFill="1" applyBorder="1"/>
    <xf numFmtId="0" fontId="2" fillId="7" borderId="43" xfId="1" applyFont="1" applyFill="1" applyBorder="1"/>
    <xf numFmtId="0" fontId="2" fillId="7" borderId="44" xfId="1" applyFont="1" applyFill="1" applyBorder="1"/>
    <xf numFmtId="44" fontId="2" fillId="7" borderId="44" xfId="1" applyNumberFormat="1" applyFont="1" applyFill="1" applyBorder="1"/>
    <xf numFmtId="44" fontId="2" fillId="7" borderId="45" xfId="1" applyNumberFormat="1" applyFont="1" applyFill="1" applyBorder="1"/>
    <xf numFmtId="49" fontId="2" fillId="7" borderId="46" xfId="1" applyNumberFormat="1" applyFont="1" applyFill="1" applyBorder="1" applyAlignment="1">
      <alignment horizontal="center"/>
    </xf>
    <xf numFmtId="44" fontId="2" fillId="7" borderId="5" xfId="1" applyNumberFormat="1" applyFont="1" applyFill="1" applyBorder="1"/>
    <xf numFmtId="49" fontId="2" fillId="0" borderId="41" xfId="1" applyNumberFormat="1" applyFont="1" applyBorder="1" applyAlignment="1">
      <alignment horizontal="center"/>
    </xf>
    <xf numFmtId="0" fontId="2" fillId="0" borderId="0" xfId="1" applyFont="1"/>
    <xf numFmtId="44" fontId="2" fillId="0" borderId="5" xfId="1" applyNumberFormat="1" applyFont="1" applyBorder="1"/>
    <xf numFmtId="44" fontId="1" fillId="0" borderId="5" xfId="1" applyNumberFormat="1" applyFont="1" applyBorder="1"/>
    <xf numFmtId="49" fontId="2" fillId="4" borderId="47" xfId="1" applyNumberFormat="1" applyFont="1" applyFill="1" applyBorder="1" applyAlignment="1">
      <alignment horizontal="center"/>
    </xf>
    <xf numFmtId="0" fontId="2" fillId="4" borderId="42" xfId="1" applyFont="1" applyFill="1" applyBorder="1"/>
    <xf numFmtId="44" fontId="2" fillId="4" borderId="64" xfId="1" applyNumberFormat="1" applyFont="1" applyFill="1" applyBorder="1"/>
    <xf numFmtId="0" fontId="2" fillId="7" borderId="43" xfId="1" applyFont="1" applyFill="1" applyBorder="1" applyAlignment="1">
      <alignment horizontal="center"/>
    </xf>
    <xf numFmtId="44" fontId="2" fillId="7" borderId="46" xfId="1" applyNumberFormat="1" applyFont="1" applyFill="1" applyBorder="1"/>
    <xf numFmtId="0" fontId="2" fillId="4" borderId="43" xfId="1" applyFont="1" applyFill="1" applyBorder="1" applyAlignment="1">
      <alignment horizontal="center"/>
    </xf>
    <xf numFmtId="44" fontId="2" fillId="4" borderId="45" xfId="1" applyNumberFormat="1" applyFont="1" applyFill="1" applyBorder="1"/>
    <xf numFmtId="44" fontId="2" fillId="4" borderId="46" xfId="1" applyNumberFormat="1" applyFont="1" applyFill="1" applyBorder="1"/>
    <xf numFmtId="0" fontId="1" fillId="0" borderId="0" xfId="1" applyFont="1" applyAlignment="1">
      <alignment vertical="top"/>
    </xf>
    <xf numFmtId="0" fontId="1" fillId="0" borderId="0" xfId="1" applyFont="1" applyAlignment="1">
      <alignment vertical="top" wrapText="1"/>
    </xf>
    <xf numFmtId="14" fontId="1" fillId="0" borderId="0" xfId="1" applyNumberFormat="1" applyFont="1" applyAlignment="1">
      <alignment vertical="top" wrapText="1"/>
    </xf>
    <xf numFmtId="49" fontId="0" fillId="0" borderId="46" xfId="1" applyNumberFormat="1" applyFont="1" applyBorder="1" applyAlignment="1">
      <alignment horizontal="center"/>
    </xf>
    <xf numFmtId="44" fontId="0" fillId="0" borderId="46" xfId="0" applyNumberFormat="1" applyBorder="1"/>
    <xf numFmtId="44" fontId="2" fillId="0" borderId="46" xfId="0" applyNumberFormat="1" applyFont="1" applyBorder="1"/>
    <xf numFmtId="0" fontId="0" fillId="0" borderId="46" xfId="0" applyBorder="1" applyAlignment="1">
      <alignment horizontal="center"/>
    </xf>
    <xf numFmtId="0" fontId="0" fillId="0" borderId="46" xfId="0" applyBorder="1"/>
    <xf numFmtId="0" fontId="2" fillId="0" borderId="46" xfId="0" applyFont="1" applyBorder="1" applyAlignment="1">
      <alignment horizontal="center"/>
    </xf>
    <xf numFmtId="0" fontId="2" fillId="0" borderId="46" xfId="0" applyFont="1" applyBorder="1"/>
    <xf numFmtId="0" fontId="0" fillId="0" borderId="46" xfId="0" quotePrefix="1" applyBorder="1" applyAlignment="1">
      <alignment horizontal="center"/>
    </xf>
    <xf numFmtId="44" fontId="0" fillId="0" borderId="0" xfId="0" applyNumberFormat="1"/>
    <xf numFmtId="0" fontId="2" fillId="0" borderId="46" xfId="0" quotePrefix="1" applyFont="1" applyBorder="1" applyAlignment="1">
      <alignment horizontal="center"/>
    </xf>
    <xf numFmtId="0" fontId="2" fillId="0" borderId="0" xfId="0" applyFont="1" applyAlignment="1">
      <alignment horizontal="center"/>
    </xf>
    <xf numFmtId="0" fontId="6" fillId="0" borderId="0" xfId="0" applyFont="1"/>
    <xf numFmtId="0" fontId="15" fillId="0" borderId="0" xfId="0" applyFont="1"/>
    <xf numFmtId="166" fontId="18" fillId="11" borderId="0" xfId="0" applyNumberFormat="1" applyFont="1" applyFill="1" applyAlignment="1">
      <alignment horizontal="center" vertical="center"/>
    </xf>
    <xf numFmtId="0" fontId="18" fillId="0" borderId="0" xfId="0" applyFont="1" applyAlignment="1">
      <alignment horizontal="center" vertical="center"/>
    </xf>
    <xf numFmtId="7" fontId="18" fillId="11" borderId="0" xfId="0" applyNumberFormat="1" applyFont="1" applyFill="1" applyAlignment="1">
      <alignment horizontal="center" vertical="center"/>
    </xf>
    <xf numFmtId="0" fontId="7" fillId="0" borderId="0" xfId="0" applyFont="1"/>
    <xf numFmtId="166" fontId="0" fillId="0" borderId="0" xfId="0" applyNumberFormat="1"/>
    <xf numFmtId="7" fontId="0" fillId="0" borderId="0" xfId="0" applyNumberFormat="1"/>
    <xf numFmtId="44" fontId="1" fillId="0" borderId="46" xfId="1" applyNumberFormat="1" applyFont="1" applyBorder="1" applyProtection="1">
      <protection locked="0"/>
    </xf>
    <xf numFmtId="44" fontId="1" fillId="0" borderId="50" xfId="1" applyNumberFormat="1" applyFont="1" applyBorder="1" applyProtection="1">
      <protection locked="0"/>
    </xf>
    <xf numFmtId="44" fontId="2" fillId="0" borderId="5" xfId="1" applyNumberFormat="1" applyFont="1" applyBorder="1" applyProtection="1">
      <protection locked="0"/>
    </xf>
    <xf numFmtId="0" fontId="0" fillId="0" borderId="11" xfId="0" applyBorder="1"/>
    <xf numFmtId="0" fontId="0" fillId="0" borderId="46" xfId="0" applyBorder="1" applyAlignment="1" applyProtection="1">
      <alignment horizontal="left" vertical="top"/>
      <protection locked="0"/>
    </xf>
    <xf numFmtId="44" fontId="0" fillId="0" borderId="56" xfId="0" applyNumberFormat="1" applyBorder="1" applyAlignment="1" applyProtection="1">
      <alignment horizontal="left" vertical="top"/>
      <protection locked="0"/>
    </xf>
    <xf numFmtId="44" fontId="0" fillId="0" borderId="57" xfId="0" applyNumberFormat="1" applyBorder="1" applyAlignment="1" applyProtection="1">
      <alignment horizontal="left" vertical="top"/>
      <protection locked="0"/>
    </xf>
    <xf numFmtId="166" fontId="0" fillId="0" borderId="56" xfId="0" applyNumberFormat="1" applyBorder="1" applyAlignment="1" applyProtection="1">
      <alignment horizontal="left" vertical="top"/>
      <protection locked="0"/>
    </xf>
    <xf numFmtId="0" fontId="0" fillId="0" borderId="56" xfId="0" applyBorder="1" applyAlignment="1" applyProtection="1">
      <alignment horizontal="left" vertical="top"/>
      <protection locked="0"/>
    </xf>
    <xf numFmtId="44" fontId="0" fillId="2" borderId="5" xfId="0" applyNumberFormat="1" applyFill="1" applyBorder="1" applyProtection="1">
      <protection locked="0"/>
    </xf>
    <xf numFmtId="0" fontId="6" fillId="5" borderId="7" xfId="0" applyFont="1" applyFill="1" applyBorder="1" applyAlignment="1">
      <alignment horizontal="left"/>
    </xf>
    <xf numFmtId="0" fontId="0" fillId="5" borderId="7" xfId="0" applyFill="1" applyBorder="1"/>
    <xf numFmtId="44" fontId="6" fillId="2" borderId="0" xfId="0" applyNumberFormat="1" applyFont="1" applyFill="1" applyAlignment="1">
      <alignment horizontal="center"/>
    </xf>
    <xf numFmtId="0" fontId="0" fillId="2" borderId="7" xfId="0" applyFill="1" applyBorder="1"/>
    <xf numFmtId="0" fontId="0" fillId="2" borderId="7" xfId="0" applyFill="1" applyBorder="1" applyAlignment="1">
      <alignment horizontal="center"/>
    </xf>
    <xf numFmtId="0" fontId="0" fillId="2" borderId="11" xfId="0" applyFill="1" applyBorder="1"/>
    <xf numFmtId="0" fontId="0" fillId="2" borderId="7" xfId="0" applyFill="1" applyBorder="1" applyAlignment="1">
      <alignment horizontal="left"/>
    </xf>
    <xf numFmtId="0" fontId="0" fillId="2" borderId="10" xfId="0" applyFill="1" applyBorder="1"/>
    <xf numFmtId="0" fontId="0" fillId="2" borderId="6" xfId="0" applyFill="1" applyBorder="1"/>
    <xf numFmtId="0" fontId="0" fillId="2" borderId="10" xfId="0" applyFill="1" applyBorder="1" applyAlignment="1">
      <alignment horizontal="left"/>
    </xf>
    <xf numFmtId="0" fontId="0" fillId="2" borderId="6" xfId="0" applyFill="1" applyBorder="1" applyAlignment="1">
      <alignment vertical="top"/>
    </xf>
    <xf numFmtId="0" fontId="0" fillId="2" borderId="7" xfId="0" applyFill="1" applyBorder="1" applyAlignment="1">
      <alignment vertical="top"/>
    </xf>
    <xf numFmtId="0" fontId="0" fillId="2" borderId="11" xfId="0" applyFill="1" applyBorder="1" applyAlignment="1">
      <alignment vertical="top"/>
    </xf>
    <xf numFmtId="0" fontId="7" fillId="15" borderId="56" xfId="0" applyFont="1" applyFill="1" applyBorder="1" applyAlignment="1">
      <alignment horizontal="center" vertical="center"/>
    </xf>
    <xf numFmtId="0" fontId="7" fillId="15" borderId="57" xfId="0" applyFont="1" applyFill="1" applyBorder="1" applyAlignment="1">
      <alignment horizontal="center" vertical="center"/>
    </xf>
    <xf numFmtId="0" fontId="7" fillId="15" borderId="46" xfId="0" applyFont="1" applyFill="1" applyBorder="1" applyAlignment="1">
      <alignment horizontal="center" vertical="center"/>
    </xf>
    <xf numFmtId="0" fontId="2" fillId="4" borderId="46" xfId="0" applyFont="1" applyFill="1" applyBorder="1" applyAlignment="1">
      <alignment horizontal="left"/>
    </xf>
    <xf numFmtId="0" fontId="2" fillId="4" borderId="56" xfId="0" applyFont="1" applyFill="1" applyBorder="1" applyAlignment="1">
      <alignment horizontal="center"/>
    </xf>
    <xf numFmtId="0" fontId="2" fillId="4" borderId="57" xfId="0" applyFont="1" applyFill="1" applyBorder="1" applyAlignment="1">
      <alignment horizontal="center"/>
    </xf>
    <xf numFmtId="0" fontId="0" fillId="4" borderId="56" xfId="0" applyFill="1" applyBorder="1" applyAlignment="1">
      <alignment horizontal="center"/>
    </xf>
    <xf numFmtId="0" fontId="0" fillId="4" borderId="46" xfId="0" applyFill="1" applyBorder="1" applyAlignment="1">
      <alignment horizontal="center"/>
    </xf>
    <xf numFmtId="0" fontId="2" fillId="4" borderId="46" xfId="0" applyFont="1" applyFill="1" applyBorder="1" applyAlignment="1">
      <alignment horizontal="center"/>
    </xf>
    <xf numFmtId="44" fontId="0" fillId="0" borderId="46" xfId="0" applyNumberFormat="1" applyBorder="1" applyAlignment="1">
      <alignment horizontal="left" vertical="top"/>
    </xf>
    <xf numFmtId="0" fontId="2" fillId="2" borderId="11" xfId="0" applyFont="1" applyFill="1" applyBorder="1"/>
    <xf numFmtId="166" fontId="2" fillId="2" borderId="11" xfId="0" applyNumberFormat="1" applyFont="1" applyFill="1" applyBorder="1"/>
    <xf numFmtId="0" fontId="2" fillId="2" borderId="54" xfId="0" applyFont="1" applyFill="1" applyBorder="1" applyAlignment="1">
      <alignment horizontal="right"/>
    </xf>
    <xf numFmtId="44" fontId="2" fillId="4" borderId="56" xfId="0" applyNumberFormat="1" applyFont="1" applyFill="1" applyBorder="1"/>
    <xf numFmtId="44" fontId="2" fillId="4" borderId="57" xfId="0" applyNumberFormat="1" applyFont="1" applyFill="1" applyBorder="1"/>
    <xf numFmtId="0" fontId="2" fillId="2" borderId="8" xfId="0" applyFont="1" applyFill="1" applyBorder="1" applyAlignment="1">
      <alignment horizontal="center"/>
    </xf>
    <xf numFmtId="44" fontId="2" fillId="4" borderId="46" xfId="0" applyNumberFormat="1" applyFont="1" applyFill="1" applyBorder="1"/>
    <xf numFmtId="0" fontId="2" fillId="2" borderId="11" xfId="0" applyFont="1" applyFill="1" applyBorder="1" applyAlignment="1">
      <alignment horizontal="center"/>
    </xf>
    <xf numFmtId="0" fontId="0" fillId="2" borderId="12" xfId="0" applyFill="1" applyBorder="1"/>
    <xf numFmtId="0" fontId="0" fillId="2" borderId="10" xfId="0" applyFill="1" applyBorder="1" applyAlignment="1">
      <alignment horizontal="center"/>
    </xf>
    <xf numFmtId="0" fontId="0" fillId="2" borderId="12" xfId="0" applyFill="1" applyBorder="1" applyAlignment="1">
      <alignment horizontal="center"/>
    </xf>
    <xf numFmtId="166" fontId="2" fillId="2" borderId="11" xfId="0" applyNumberFormat="1" applyFont="1" applyFill="1" applyBorder="1" applyAlignment="1">
      <alignment horizontal="right"/>
    </xf>
    <xf numFmtId="0" fontId="2" fillId="2" borderId="7" xfId="0" applyFont="1" applyFill="1" applyBorder="1"/>
    <xf numFmtId="0" fontId="2" fillId="2" borderId="10" xfId="0" applyFont="1" applyFill="1" applyBorder="1"/>
    <xf numFmtId="166" fontId="2" fillId="2" borderId="12" xfId="0" applyNumberFormat="1" applyFont="1" applyFill="1" applyBorder="1"/>
    <xf numFmtId="0" fontId="2" fillId="2" borderId="7" xfId="0" applyFont="1" applyFill="1" applyBorder="1" applyAlignment="1">
      <alignment horizontal="center"/>
    </xf>
    <xf numFmtId="166" fontId="2" fillId="2" borderId="12" xfId="0" applyNumberFormat="1" applyFont="1" applyFill="1" applyBorder="1" applyAlignment="1">
      <alignment horizontal="center"/>
    </xf>
    <xf numFmtId="0" fontId="9" fillId="2" borderId="7" xfId="0" applyFont="1" applyFill="1" applyBorder="1"/>
    <xf numFmtId="0" fontId="9" fillId="2" borderId="9" xfId="0" applyFont="1" applyFill="1" applyBorder="1"/>
    <xf numFmtId="0" fontId="9" fillId="14" borderId="43" xfId="0" applyFont="1" applyFill="1" applyBorder="1"/>
    <xf numFmtId="0" fontId="9" fillId="14" borderId="44" xfId="0" applyFont="1" applyFill="1" applyBorder="1"/>
    <xf numFmtId="0" fontId="9" fillId="14" borderId="76" xfId="0" applyFont="1" applyFill="1" applyBorder="1"/>
    <xf numFmtId="0" fontId="9" fillId="14" borderId="62" xfId="0" applyFont="1" applyFill="1" applyBorder="1" applyAlignment="1">
      <alignment horizontal="right"/>
    </xf>
    <xf numFmtId="44" fontId="9" fillId="14" borderId="58" xfId="0" applyNumberFormat="1" applyFont="1" applyFill="1" applyBorder="1"/>
    <xf numFmtId="44" fontId="9" fillId="14" borderId="59" xfId="0" applyNumberFormat="1" applyFont="1" applyFill="1" applyBorder="1"/>
    <xf numFmtId="166" fontId="9" fillId="2" borderId="51" xfId="0" applyNumberFormat="1" applyFont="1" applyFill="1" applyBorder="1"/>
    <xf numFmtId="44" fontId="9" fillId="14" borderId="55" xfId="0" applyNumberFormat="1" applyFont="1" applyFill="1" applyBorder="1"/>
    <xf numFmtId="0" fontId="9" fillId="2" borderId="6" xfId="0" applyFont="1" applyFill="1" applyBorder="1" applyAlignment="1">
      <alignment horizontal="center"/>
    </xf>
    <xf numFmtId="0" fontId="10" fillId="0" borderId="6" xfId="0" applyFont="1" applyBorder="1"/>
    <xf numFmtId="0" fontId="10" fillId="0" borderId="7" xfId="0" applyFont="1" applyBorder="1"/>
    <xf numFmtId="166" fontId="2" fillId="2" borderId="7" xfId="0" applyNumberFormat="1" applyFont="1" applyFill="1" applyBorder="1"/>
    <xf numFmtId="0" fontId="7" fillId="13" borderId="56" xfId="0" applyFont="1" applyFill="1" applyBorder="1" applyAlignment="1">
      <alignment horizontal="center" vertical="center"/>
    </xf>
    <xf numFmtId="0" fontId="7" fillId="13" borderId="57" xfId="0" applyFont="1" applyFill="1" applyBorder="1" applyAlignment="1">
      <alignment horizontal="center" vertical="center"/>
    </xf>
    <xf numFmtId="0" fontId="7" fillId="13" borderId="46" xfId="0" applyFont="1" applyFill="1" applyBorder="1" applyAlignment="1">
      <alignment horizontal="center" vertical="center"/>
    </xf>
    <xf numFmtId="166" fontId="2" fillId="2" borderId="7" xfId="0" applyNumberFormat="1" applyFont="1" applyFill="1" applyBorder="1" applyAlignment="1">
      <alignment horizontal="right"/>
    </xf>
    <xf numFmtId="166" fontId="2" fillId="2" borderId="10" xfId="0" applyNumberFormat="1" applyFont="1" applyFill="1" applyBorder="1"/>
    <xf numFmtId="0" fontId="7" fillId="9" borderId="56" xfId="0" applyFont="1" applyFill="1" applyBorder="1" applyAlignment="1">
      <alignment horizontal="center" vertical="center"/>
    </xf>
    <xf numFmtId="0" fontId="7" fillId="9" borderId="57" xfId="0" applyFont="1" applyFill="1" applyBorder="1" applyAlignment="1">
      <alignment horizontal="center" vertical="center"/>
    </xf>
    <xf numFmtId="0" fontId="7" fillId="9" borderId="46" xfId="0" applyFont="1" applyFill="1" applyBorder="1" applyAlignment="1">
      <alignment horizontal="center" vertical="center"/>
    </xf>
    <xf numFmtId="0" fontId="7" fillId="10" borderId="43" xfId="0" applyFont="1" applyFill="1" applyBorder="1" applyAlignment="1">
      <alignment vertical="center"/>
    </xf>
    <xf numFmtId="0" fontId="7" fillId="10" borderId="56" xfId="0" applyFont="1" applyFill="1" applyBorder="1" applyAlignment="1">
      <alignment horizontal="center" vertical="center"/>
    </xf>
    <xf numFmtId="0" fontId="7" fillId="10" borderId="57" xfId="0" applyFont="1" applyFill="1" applyBorder="1" applyAlignment="1">
      <alignment horizontal="center" vertical="center"/>
    </xf>
    <xf numFmtId="0" fontId="7" fillId="10" borderId="46" xfId="0" applyFont="1" applyFill="1" applyBorder="1" applyAlignment="1">
      <alignment horizontal="center" vertical="center"/>
    </xf>
    <xf numFmtId="0" fontId="2" fillId="2" borderId="7" xfId="0" applyFont="1" applyFill="1" applyBorder="1" applyAlignment="1">
      <alignment horizontal="left"/>
    </xf>
    <xf numFmtId="0" fontId="2" fillId="2" borderId="7" xfId="0" applyFont="1" applyFill="1" applyBorder="1" applyAlignment="1">
      <alignment horizontal="right"/>
    </xf>
    <xf numFmtId="0" fontId="7" fillId="19" borderId="56" xfId="0" applyFont="1" applyFill="1" applyBorder="1" applyAlignment="1">
      <alignment horizontal="center" vertical="center"/>
    </xf>
    <xf numFmtId="0" fontId="7" fillId="19" borderId="57" xfId="0" applyFont="1" applyFill="1" applyBorder="1" applyAlignment="1">
      <alignment horizontal="center" vertical="center"/>
    </xf>
    <xf numFmtId="0" fontId="7" fillId="19" borderId="46" xfId="0" applyFont="1" applyFill="1" applyBorder="1" applyAlignment="1">
      <alignment horizontal="center" vertical="center"/>
    </xf>
    <xf numFmtId="0" fontId="9" fillId="14" borderId="60" xfId="0" applyFont="1" applyFill="1" applyBorder="1"/>
    <xf numFmtId="0" fontId="6" fillId="2" borderId="7" xfId="0" applyFont="1" applyFill="1" applyBorder="1"/>
    <xf numFmtId="0" fontId="6" fillId="2" borderId="10" xfId="0" applyFont="1" applyFill="1" applyBorder="1"/>
    <xf numFmtId="0" fontId="2" fillId="2" borderId="12" xfId="0" applyFont="1" applyFill="1" applyBorder="1"/>
    <xf numFmtId="166" fontId="6" fillId="2" borderId="51" xfId="0" applyNumberFormat="1" applyFont="1" applyFill="1" applyBorder="1"/>
    <xf numFmtId="0" fontId="6" fillId="2" borderId="6" xfId="0" applyFont="1" applyFill="1" applyBorder="1" applyAlignment="1">
      <alignment horizontal="center"/>
    </xf>
    <xf numFmtId="0" fontId="15" fillId="0" borderId="7" xfId="0" applyFont="1" applyBorder="1"/>
    <xf numFmtId="0" fontId="9" fillId="8" borderId="43" xfId="0" applyFont="1" applyFill="1" applyBorder="1"/>
    <xf numFmtId="0" fontId="9" fillId="8" borderId="45" xfId="0" applyFont="1" applyFill="1" applyBorder="1"/>
    <xf numFmtId="0" fontId="9" fillId="8" borderId="44" xfId="0" applyFont="1" applyFill="1" applyBorder="1"/>
    <xf numFmtId="0" fontId="9" fillId="8" borderId="45" xfId="0" applyFont="1" applyFill="1" applyBorder="1" applyAlignment="1">
      <alignment horizontal="right"/>
    </xf>
    <xf numFmtId="44" fontId="9" fillId="8" borderId="70" xfId="0" applyNumberFormat="1" applyFont="1" applyFill="1" applyBorder="1"/>
    <xf numFmtId="166" fontId="9" fillId="2" borderId="7" xfId="0" applyNumberFormat="1" applyFont="1" applyFill="1" applyBorder="1"/>
    <xf numFmtId="0" fontId="9" fillId="20" borderId="60" xfId="0" applyFont="1" applyFill="1" applyBorder="1" applyAlignment="1">
      <alignment horizontal="center"/>
    </xf>
    <xf numFmtId="0" fontId="9" fillId="20" borderId="61" xfId="0" applyFont="1" applyFill="1" applyBorder="1"/>
    <xf numFmtId="0" fontId="9" fillId="20" borderId="62" xfId="0" applyFont="1" applyFill="1" applyBorder="1" applyAlignment="1">
      <alignment horizontal="right"/>
    </xf>
    <xf numFmtId="44" fontId="9" fillId="20" borderId="70" xfId="0" applyNumberFormat="1" applyFont="1" applyFill="1" applyBorder="1"/>
    <xf numFmtId="0" fontId="7" fillId="12" borderId="56" xfId="0" applyFont="1" applyFill="1" applyBorder="1" applyAlignment="1">
      <alignment horizontal="center" vertical="center"/>
    </xf>
    <xf numFmtId="0" fontId="7" fillId="12" borderId="57" xfId="0" applyFont="1" applyFill="1" applyBorder="1" applyAlignment="1">
      <alignment horizontal="center" vertical="center"/>
    </xf>
    <xf numFmtId="0" fontId="7" fillId="12" borderId="46" xfId="0" applyFont="1" applyFill="1" applyBorder="1" applyAlignment="1">
      <alignment horizontal="center" vertical="center"/>
    </xf>
    <xf numFmtId="0" fontId="10" fillId="2" borderId="9" xfId="0" applyFont="1" applyFill="1" applyBorder="1"/>
    <xf numFmtId="0" fontId="10" fillId="17" borderId="43" xfId="0" applyFont="1" applyFill="1" applyBorder="1"/>
    <xf numFmtId="0" fontId="9" fillId="17" borderId="44" xfId="0" applyFont="1" applyFill="1" applyBorder="1"/>
    <xf numFmtId="0" fontId="9" fillId="17" borderId="45" xfId="0" applyFont="1" applyFill="1" applyBorder="1" applyAlignment="1">
      <alignment horizontal="right"/>
    </xf>
    <xf numFmtId="44" fontId="9" fillId="17" borderId="71" xfId="0" applyNumberFormat="1" applyFont="1" applyFill="1" applyBorder="1"/>
    <xf numFmtId="0" fontId="0" fillId="6" borderId="36" xfId="0" applyFill="1" applyBorder="1"/>
    <xf numFmtId="0" fontId="0" fillId="6" borderId="39" xfId="0" applyFill="1" applyBorder="1"/>
    <xf numFmtId="44" fontId="22" fillId="0" borderId="46" xfId="0" applyNumberFormat="1" applyFont="1" applyBorder="1" applyProtection="1">
      <protection locked="0"/>
    </xf>
    <xf numFmtId="0" fontId="6" fillId="7" borderId="9" xfId="0" applyFont="1" applyFill="1" applyBorder="1"/>
    <xf numFmtId="0" fontId="6" fillId="7" borderId="51" xfId="0" applyFont="1" applyFill="1" applyBorder="1"/>
    <xf numFmtId="0" fontId="6" fillId="7" borderId="6" xfId="0" applyFont="1" applyFill="1" applyBorder="1"/>
    <xf numFmtId="0" fontId="7" fillId="15" borderId="46" xfId="0" applyFont="1" applyFill="1" applyBorder="1" applyAlignment="1">
      <alignment vertical="center"/>
    </xf>
    <xf numFmtId="0" fontId="0" fillId="0" borderId="46" xfId="0" applyBorder="1"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0" fillId="2" borderId="16" xfId="0" applyFill="1" applyBorder="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0" fillId="2" borderId="18" xfId="0" applyFill="1" applyBorder="1" applyAlignment="1" applyProtection="1">
      <alignment horizontal="left" vertical="top" wrapText="1"/>
      <protection locked="0"/>
    </xf>
    <xf numFmtId="0" fontId="0" fillId="2" borderId="19"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20" xfId="0" applyFill="1" applyBorder="1" applyAlignment="1" applyProtection="1">
      <alignment horizontal="left" vertical="top" wrapText="1"/>
      <protection locked="0"/>
    </xf>
    <xf numFmtId="0" fontId="0" fillId="2" borderId="21" xfId="0" applyFill="1" applyBorder="1" applyAlignment="1" applyProtection="1">
      <alignment horizontal="left" vertical="top" wrapText="1"/>
      <protection locked="0"/>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2" fillId="4" borderId="46" xfId="0" applyFont="1" applyFill="1" applyBorder="1" applyAlignment="1">
      <alignment horizontal="left"/>
    </xf>
    <xf numFmtId="0" fontId="7" fillId="13" borderId="43" xfId="0" applyFont="1" applyFill="1" applyBorder="1" applyAlignment="1">
      <alignment vertical="center"/>
    </xf>
    <xf numFmtId="0" fontId="7" fillId="13" borderId="44" xfId="0" applyFont="1" applyFill="1" applyBorder="1" applyAlignment="1">
      <alignment vertical="center"/>
    </xf>
    <xf numFmtId="0" fontId="7" fillId="13" borderId="45" xfId="0" applyFont="1" applyFill="1" applyBorder="1" applyAlignment="1">
      <alignment vertical="center"/>
    </xf>
    <xf numFmtId="0" fontId="0" fillId="0" borderId="46" xfId="0" applyBorder="1" applyAlignment="1" applyProtection="1">
      <alignment horizontal="left" vertical="top"/>
      <protection locked="0"/>
    </xf>
    <xf numFmtId="0" fontId="7" fillId="12" borderId="43" xfId="0" applyFont="1" applyFill="1" applyBorder="1" applyAlignment="1">
      <alignment vertical="center"/>
    </xf>
    <xf numFmtId="0" fontId="7" fillId="12" borderId="44" xfId="0" applyFont="1" applyFill="1" applyBorder="1" applyAlignment="1">
      <alignment vertical="center"/>
    </xf>
    <xf numFmtId="0" fontId="7" fillId="12" borderId="45" xfId="0" applyFont="1" applyFill="1" applyBorder="1" applyAlignment="1">
      <alignment vertical="center"/>
    </xf>
    <xf numFmtId="44" fontId="6" fillId="2" borderId="2" xfId="0" applyNumberFormat="1" applyFont="1" applyFill="1" applyBorder="1" applyAlignment="1" applyProtection="1">
      <alignment horizontal="center"/>
      <protection locked="0"/>
    </xf>
    <xf numFmtId="44" fontId="6" fillId="2" borderId="3" xfId="0" applyNumberFormat="1" applyFont="1" applyFill="1" applyBorder="1" applyAlignment="1" applyProtection="1">
      <alignment horizontal="center"/>
      <protection locked="0"/>
    </xf>
    <xf numFmtId="44" fontId="6" fillId="2" borderId="4" xfId="0" applyNumberFormat="1" applyFont="1" applyFill="1" applyBorder="1" applyAlignment="1" applyProtection="1">
      <alignment horizontal="center"/>
      <protection locked="0"/>
    </xf>
    <xf numFmtId="0" fontId="0" fillId="2" borderId="9" xfId="0" applyFill="1" applyBorder="1"/>
    <xf numFmtId="0" fontId="0" fillId="2" borderId="51" xfId="0" applyFill="1" applyBorder="1"/>
    <xf numFmtId="0" fontId="0" fillId="2" borderId="72" xfId="0" applyFill="1" applyBorder="1"/>
    <xf numFmtId="0" fontId="11" fillId="10" borderId="44" xfId="0" applyFont="1" applyFill="1" applyBorder="1" applyAlignment="1">
      <alignment vertical="center"/>
    </xf>
    <xf numFmtId="0" fontId="11" fillId="10" borderId="45" xfId="0" applyFont="1" applyFill="1" applyBorder="1" applyAlignment="1">
      <alignment vertical="center"/>
    </xf>
    <xf numFmtId="0" fontId="9" fillId="16" borderId="67" xfId="0" applyFont="1" applyFill="1" applyBorder="1"/>
    <xf numFmtId="0" fontId="9" fillId="16" borderId="68" xfId="0" applyFont="1" applyFill="1" applyBorder="1"/>
    <xf numFmtId="0" fontId="9" fillId="16" borderId="69" xfId="0" applyFont="1" applyFill="1" applyBorder="1"/>
    <xf numFmtId="0" fontId="9" fillId="16" borderId="52" xfId="0" applyFont="1" applyFill="1" applyBorder="1"/>
    <xf numFmtId="0" fontId="9" fillId="16" borderId="24" xfId="0" applyFont="1" applyFill="1" applyBorder="1"/>
    <xf numFmtId="0" fontId="9" fillId="16" borderId="53" xfId="0" applyFont="1" applyFill="1" applyBorder="1"/>
    <xf numFmtId="0" fontId="7" fillId="9" borderId="43" xfId="0" applyFont="1" applyFill="1" applyBorder="1" applyAlignment="1">
      <alignment vertical="center"/>
    </xf>
    <xf numFmtId="0" fontId="7" fillId="9" borderId="44" xfId="0" applyFont="1" applyFill="1" applyBorder="1" applyAlignment="1">
      <alignment vertical="center"/>
    </xf>
    <xf numFmtId="0" fontId="7" fillId="9" borderId="45" xfId="0" applyFont="1" applyFill="1" applyBorder="1" applyAlignment="1">
      <alignment vertical="center"/>
    </xf>
    <xf numFmtId="0" fontId="7" fillId="19" borderId="43" xfId="0" applyFont="1" applyFill="1" applyBorder="1" applyAlignment="1">
      <alignment vertical="center"/>
    </xf>
    <xf numFmtId="0" fontId="7" fillId="19" borderId="44" xfId="0" applyFont="1" applyFill="1" applyBorder="1" applyAlignment="1">
      <alignment vertical="center"/>
    </xf>
    <xf numFmtId="0" fontId="7" fillId="19" borderId="45" xfId="0" applyFont="1" applyFill="1" applyBorder="1" applyAlignment="1">
      <alignment vertical="center"/>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0" xfId="0" applyFill="1" applyAlignment="1">
      <alignment horizontal="left"/>
    </xf>
    <xf numFmtId="0" fontId="4" fillId="2" borderId="0" xfId="0" applyFont="1" applyFill="1" applyAlignment="1">
      <alignment horizontal="left"/>
    </xf>
    <xf numFmtId="0" fontId="5" fillId="2" borderId="0" xfId="0" applyFont="1" applyFill="1" applyAlignment="1">
      <alignment horizontal="left" wrapText="1"/>
    </xf>
    <xf numFmtId="0" fontId="4" fillId="2" borderId="2"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4" fillId="2" borderId="4" xfId="0" applyFont="1" applyFill="1" applyBorder="1" applyAlignment="1" applyProtection="1">
      <alignment horizontal="center"/>
      <protection locked="0"/>
    </xf>
    <xf numFmtId="164" fontId="0" fillId="2" borderId="2" xfId="0" applyNumberFormat="1" applyFill="1" applyBorder="1" applyAlignment="1" applyProtection="1">
      <alignment horizontal="center"/>
      <protection locked="0"/>
    </xf>
    <xf numFmtId="164" fontId="0" fillId="2" borderId="4" xfId="0" applyNumberFormat="1" applyFill="1" applyBorder="1" applyAlignment="1" applyProtection="1">
      <alignment horizontal="center"/>
      <protection locked="0"/>
    </xf>
    <xf numFmtId="165" fontId="0" fillId="2" borderId="2" xfId="0" applyNumberFormat="1" applyFill="1" applyBorder="1" applyProtection="1">
      <protection locked="0"/>
    </xf>
    <xf numFmtId="165" fontId="0" fillId="2" borderId="4" xfId="0" applyNumberFormat="1" applyFill="1" applyBorder="1" applyProtection="1">
      <protection locked="0"/>
    </xf>
    <xf numFmtId="165" fontId="0" fillId="2" borderId="3" xfId="0" applyNumberFormat="1" applyFill="1" applyBorder="1" applyProtection="1">
      <protection locked="0"/>
    </xf>
    <xf numFmtId="0" fontId="0" fillId="2" borderId="0" xfId="0" applyFill="1" applyAlignment="1">
      <alignment horizontal="left" vertical="top" wrapText="1"/>
    </xf>
    <xf numFmtId="0" fontId="0" fillId="6" borderId="30" xfId="0" applyFill="1" applyBorder="1" applyAlignment="1">
      <alignment horizontal="center"/>
    </xf>
    <xf numFmtId="0" fontId="0" fillId="6" borderId="26" xfId="0" applyFill="1" applyBorder="1" applyAlignment="1">
      <alignment horizontal="center"/>
    </xf>
    <xf numFmtId="0" fontId="0" fillId="6" borderId="31" xfId="0" applyFill="1" applyBorder="1" applyAlignment="1">
      <alignment horizontal="center"/>
    </xf>
    <xf numFmtId="0" fontId="7" fillId="6" borderId="27" xfId="0" applyFont="1" applyFill="1" applyBorder="1" applyAlignment="1">
      <alignment horizontal="center"/>
    </xf>
    <xf numFmtId="0" fontId="7" fillId="6" borderId="28" xfId="0" applyFont="1" applyFill="1" applyBorder="1" applyAlignment="1">
      <alignment horizontal="center"/>
    </xf>
    <xf numFmtId="0" fontId="7" fillId="6" borderId="29" xfId="0" applyFont="1" applyFill="1" applyBorder="1" applyAlignment="1">
      <alignment horizontal="center"/>
    </xf>
    <xf numFmtId="0" fontId="2" fillId="6" borderId="33" xfId="0" applyFont="1" applyFill="1" applyBorder="1" applyAlignment="1">
      <alignment horizontal="left"/>
    </xf>
    <xf numFmtId="0" fontId="2" fillId="6" borderId="32" xfId="0" applyFont="1" applyFill="1" applyBorder="1" applyAlignment="1">
      <alignment horizontal="left"/>
    </xf>
    <xf numFmtId="0" fontId="2" fillId="6" borderId="34" xfId="0" applyFont="1" applyFill="1" applyBorder="1" applyAlignment="1">
      <alignment horizontal="left"/>
    </xf>
    <xf numFmtId="0" fontId="2" fillId="6" borderId="37" xfId="0" applyFont="1" applyFill="1" applyBorder="1" applyAlignment="1">
      <alignment horizontal="right"/>
    </xf>
    <xf numFmtId="0" fontId="2" fillId="6" borderId="38" xfId="0" applyFont="1" applyFill="1" applyBorder="1" applyAlignment="1">
      <alignment horizontal="right"/>
    </xf>
    <xf numFmtId="0" fontId="6" fillId="4" borderId="10" xfId="0" applyFont="1" applyFill="1" applyBorder="1" applyAlignment="1">
      <alignment horizontal="left"/>
    </xf>
    <xf numFmtId="0" fontId="0" fillId="6" borderId="27" xfId="0" applyFill="1" applyBorder="1" applyAlignment="1">
      <alignment horizontal="left"/>
    </xf>
    <xf numFmtId="0" fontId="0" fillId="6" borderId="28" xfId="0" applyFill="1" applyBorder="1" applyAlignment="1">
      <alignment horizontal="left"/>
    </xf>
    <xf numFmtId="0" fontId="0" fillId="6" borderId="29" xfId="0" applyFill="1" applyBorder="1" applyAlignment="1">
      <alignment horizontal="left"/>
    </xf>
    <xf numFmtId="0" fontId="7" fillId="6" borderId="33" xfId="0" applyFont="1" applyFill="1" applyBorder="1" applyAlignment="1">
      <alignment horizontal="left"/>
    </xf>
    <xf numFmtId="0" fontId="7" fillId="6" borderId="34" xfId="0" applyFont="1" applyFill="1" applyBorder="1" applyAlignment="1">
      <alignment horizontal="left"/>
    </xf>
    <xf numFmtId="0" fontId="0" fillId="2" borderId="13" xfId="0" applyFill="1" applyBorder="1" applyAlignment="1" applyProtection="1">
      <alignment horizontal="left"/>
      <protection locked="0"/>
    </xf>
    <xf numFmtId="0" fontId="0" fillId="2" borderId="14" xfId="0" applyFill="1" applyBorder="1" applyAlignment="1" applyProtection="1">
      <alignment horizontal="left"/>
      <protection locked="0"/>
    </xf>
    <xf numFmtId="0" fontId="0" fillId="2" borderId="15" xfId="0" applyFill="1" applyBorder="1" applyAlignment="1" applyProtection="1">
      <alignment horizontal="left"/>
      <protection locked="0"/>
    </xf>
    <xf numFmtId="0" fontId="0" fillId="6" borderId="35" xfId="0" applyFill="1" applyBorder="1" applyAlignment="1">
      <alignment horizontal="center"/>
    </xf>
    <xf numFmtId="0" fontId="0" fillId="6" borderId="25" xfId="0" applyFill="1" applyBorder="1" applyAlignment="1">
      <alignment horizontal="center"/>
    </xf>
    <xf numFmtId="0" fontId="0" fillId="6" borderId="40" xfId="0" applyFill="1" applyBorder="1" applyAlignment="1">
      <alignment horizontal="center"/>
    </xf>
    <xf numFmtId="0" fontId="0" fillId="3" borderId="11" xfId="0" applyFill="1" applyBorder="1" applyAlignment="1">
      <alignment horizontal="center"/>
    </xf>
    <xf numFmtId="0" fontId="0" fillId="2" borderId="77"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78" xfId="0" applyFill="1" applyBorder="1" applyAlignment="1" applyProtection="1">
      <alignment horizontal="left" vertical="top" wrapText="1"/>
      <protection locked="0"/>
    </xf>
    <xf numFmtId="0" fontId="6" fillId="14" borderId="0" xfId="0" applyFont="1" applyFill="1" applyAlignment="1">
      <alignment horizontal="center"/>
    </xf>
    <xf numFmtId="0" fontId="2" fillId="0" borderId="0" xfId="0" applyFont="1" applyAlignment="1">
      <alignment horizontal="left"/>
    </xf>
    <xf numFmtId="0" fontId="2" fillId="0" borderId="49" xfId="0" applyFont="1" applyBorder="1" applyAlignment="1">
      <alignment horizontal="left"/>
    </xf>
    <xf numFmtId="0" fontId="2" fillId="0" borderId="65" xfId="0" applyFont="1" applyBorder="1" applyAlignment="1">
      <alignment horizontal="left"/>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9" fillId="0" borderId="0" xfId="1" applyFont="1" applyAlignment="1">
      <alignment horizontal="center"/>
    </xf>
    <xf numFmtId="0" fontId="14" fillId="0" borderId="0" xfId="1" applyFont="1" applyAlignment="1">
      <alignment horizontal="center"/>
    </xf>
    <xf numFmtId="0" fontId="1" fillId="0" borderId="0" xfId="1" applyFont="1"/>
    <xf numFmtId="0" fontId="12" fillId="0" borderId="0" xfId="2" applyFont="1" applyBorder="1" applyAlignment="1" applyProtection="1"/>
    <xf numFmtId="0" fontId="2" fillId="0" borderId="42" xfId="1" applyFont="1" applyBorder="1" applyAlignment="1">
      <alignment horizontal="left"/>
    </xf>
    <xf numFmtId="0" fontId="2" fillId="4" borderId="43" xfId="1" applyFont="1" applyFill="1" applyBorder="1"/>
    <xf numFmtId="0" fontId="2" fillId="4" borderId="44" xfId="1" applyFont="1" applyFill="1" applyBorder="1"/>
    <xf numFmtId="0" fontId="2" fillId="7" borderId="43" xfId="1" applyFont="1" applyFill="1" applyBorder="1"/>
    <xf numFmtId="0" fontId="2" fillId="7" borderId="44" xfId="1" applyFont="1" applyFill="1" applyBorder="1"/>
    <xf numFmtId="0" fontId="1" fillId="0" borderId="49" xfId="1" applyFont="1" applyBorder="1" applyAlignment="1" applyProtection="1">
      <alignment horizontal="left" vertical="top" wrapText="1"/>
      <protection locked="0"/>
    </xf>
    <xf numFmtId="0" fontId="1" fillId="0" borderId="48" xfId="1" applyFont="1" applyBorder="1" applyAlignment="1" applyProtection="1">
      <alignment horizontal="left" vertical="top" wrapText="1"/>
      <protection locked="0"/>
    </xf>
    <xf numFmtId="0" fontId="1" fillId="0" borderId="65" xfId="1" applyFont="1" applyBorder="1" applyAlignment="1" applyProtection="1">
      <alignment horizontal="left" vertical="top" wrapText="1"/>
      <protection locked="0"/>
    </xf>
    <xf numFmtId="0" fontId="1" fillId="0" borderId="41" xfId="1" applyFont="1" applyBorder="1" applyAlignment="1" applyProtection="1">
      <alignment horizontal="left" vertical="top" wrapText="1"/>
      <protection locked="0"/>
    </xf>
    <xf numFmtId="0" fontId="1" fillId="0" borderId="0" xfId="1" applyFont="1" applyAlignment="1" applyProtection="1">
      <alignment horizontal="left" vertical="top" wrapText="1"/>
      <protection locked="0"/>
    </xf>
    <xf numFmtId="0" fontId="1" fillId="0" borderId="63" xfId="1" applyFont="1" applyBorder="1" applyAlignment="1" applyProtection="1">
      <alignment horizontal="left" vertical="top" wrapText="1"/>
      <protection locked="0"/>
    </xf>
    <xf numFmtId="0" fontId="1" fillId="0" borderId="47" xfId="1" applyFont="1" applyBorder="1" applyAlignment="1" applyProtection="1">
      <alignment horizontal="left" vertical="top" wrapText="1"/>
      <protection locked="0"/>
    </xf>
    <xf numFmtId="0" fontId="1" fillId="0" borderId="42" xfId="1" applyFont="1" applyBorder="1" applyAlignment="1" applyProtection="1">
      <alignment horizontal="left" vertical="top" wrapText="1"/>
      <protection locked="0"/>
    </xf>
    <xf numFmtId="0" fontId="1" fillId="0" borderId="66" xfId="1" applyFont="1" applyBorder="1" applyAlignment="1" applyProtection="1">
      <alignment horizontal="left" vertical="top" wrapText="1"/>
      <protection locked="0"/>
    </xf>
    <xf numFmtId="0" fontId="1" fillId="0" borderId="0" xfId="1" applyFont="1" applyAlignment="1">
      <alignment horizontal="left" vertical="top" wrapText="1"/>
    </xf>
    <xf numFmtId="14" fontId="1" fillId="0" borderId="42" xfId="1" applyNumberFormat="1" applyFont="1" applyBorder="1" applyAlignment="1" applyProtection="1">
      <alignment vertical="top" wrapText="1"/>
      <protection locked="0"/>
    </xf>
    <xf numFmtId="0" fontId="1" fillId="0" borderId="48" xfId="1" applyFont="1" applyBorder="1"/>
    <xf numFmtId="0" fontId="7" fillId="0" borderId="0" xfId="1" applyFont="1"/>
  </cellXfs>
  <cellStyles count="6">
    <cellStyle name="Comma 2" xfId="5" xr:uid="{95D725AC-85AF-4C48-B1DB-3116AC7779B3}"/>
    <cellStyle name="Hyperlink 2" xfId="2" xr:uid="{7A493597-A73D-4246-9E14-8BF288931884}"/>
    <cellStyle name="Hyperlink 3" xfId="4" xr:uid="{22653D03-1FF0-4557-B94D-8D329CBAF05B}"/>
    <cellStyle name="Normal" xfId="0" builtinId="0"/>
    <cellStyle name="Normal 2" xfId="1" xr:uid="{B879CBB6-2610-4B76-9262-84C277E19F90}"/>
    <cellStyle name="Normal 2 2" xfId="3" xr:uid="{9DCFDBEF-5107-4B3D-B770-231FAE75EDA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A9D08E"/>
      <color rgb="FFEFC7C3"/>
      <color rgb="FFFFCC66"/>
      <color rgb="FFB9E5E5"/>
      <color rgb="FFD6B4E4"/>
      <color rgb="FFFFE699"/>
      <color rgb="FFFFCCCC"/>
      <color rgb="FFC6E0B4"/>
      <color rgb="FFE2EFDA"/>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afillinger@montana.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3841E-2226-4EFC-97A1-C6FF2E8F89B4}">
  <dimension ref="A1:K70"/>
  <sheetViews>
    <sheetView zoomScaleNormal="100" workbookViewId="0">
      <selection activeCell="G62" sqref="G62:J62"/>
    </sheetView>
  </sheetViews>
  <sheetFormatPr defaultColWidth="9.109375" defaultRowHeight="14.4"/>
  <cols>
    <col min="1" max="1" width="4.44140625" style="6" customWidth="1"/>
    <col min="2" max="2" width="6.33203125" style="7" customWidth="1"/>
    <col min="3" max="3" width="9.5546875" style="7" customWidth="1"/>
    <col min="4" max="4" width="10.44140625" style="7" bestFit="1" customWidth="1"/>
    <col min="5" max="5" width="6.88671875" style="7" customWidth="1"/>
    <col min="6" max="6" width="8.88671875" style="7" customWidth="1"/>
    <col min="7" max="7" width="11.109375" style="7" customWidth="1"/>
    <col min="8" max="8" width="11.109375" style="7" bestFit="1" customWidth="1"/>
    <col min="9" max="9" width="10.5546875" style="7" customWidth="1"/>
    <col min="10" max="16384" width="9.109375" style="7"/>
  </cols>
  <sheetData>
    <row r="1" spans="1:11" ht="21">
      <c r="A1" s="3" t="s">
        <v>0</v>
      </c>
      <c r="B1" s="3"/>
      <c r="C1" s="3"/>
      <c r="D1" s="4"/>
      <c r="E1" s="5"/>
      <c r="F1" s="5"/>
      <c r="G1" s="5"/>
      <c r="H1" s="5"/>
      <c r="I1" s="5"/>
      <c r="J1" s="5"/>
      <c r="K1" s="6"/>
    </row>
    <row r="2" spans="1:11">
      <c r="A2" s="5"/>
      <c r="B2" s="5"/>
      <c r="C2" s="5"/>
      <c r="D2" s="4"/>
      <c r="E2" s="5"/>
      <c r="F2" s="5"/>
      <c r="G2" s="5"/>
      <c r="H2" s="5"/>
      <c r="I2" s="5"/>
      <c r="J2" s="5"/>
      <c r="K2" s="6"/>
    </row>
    <row r="3" spans="1:11">
      <c r="A3" s="5" t="s">
        <v>1</v>
      </c>
      <c r="B3" s="5"/>
      <c r="C3" s="5"/>
      <c r="D3" s="5"/>
      <c r="E3" s="5"/>
      <c r="F3" s="5"/>
      <c r="G3" s="5"/>
      <c r="H3" s="5"/>
      <c r="I3" s="5"/>
      <c r="J3" s="5"/>
      <c r="K3" s="6"/>
    </row>
    <row r="4" spans="1:11">
      <c r="A4" s="5"/>
      <c r="B4" s="5"/>
      <c r="C4" s="5"/>
      <c r="D4" s="4"/>
      <c r="E4" s="5"/>
      <c r="F4" s="5"/>
      <c r="G4" s="5"/>
      <c r="H4" s="5"/>
      <c r="I4" s="5"/>
      <c r="J4" s="5"/>
      <c r="K4" s="6"/>
    </row>
    <row r="5" spans="1:11">
      <c r="A5" s="235" t="s">
        <v>2</v>
      </c>
      <c r="B5" s="235"/>
      <c r="C5" s="235"/>
      <c r="D5" s="235"/>
      <c r="E5" s="235"/>
      <c r="F5" s="235"/>
      <c r="G5" s="5"/>
      <c r="H5" s="5"/>
      <c r="I5" s="5"/>
      <c r="J5" s="5"/>
      <c r="K5" s="6"/>
    </row>
    <row r="6" spans="1:11">
      <c r="A6" s="235" t="s">
        <v>3</v>
      </c>
      <c r="B6" s="235"/>
      <c r="C6" s="235"/>
      <c r="D6" s="4"/>
      <c r="E6" s="5"/>
      <c r="F6" s="5"/>
      <c r="G6" s="5"/>
      <c r="H6" s="5"/>
      <c r="I6" s="5"/>
      <c r="J6" s="5"/>
      <c r="K6" s="6"/>
    </row>
    <row r="7" spans="1:11">
      <c r="A7" s="235" t="s">
        <v>4</v>
      </c>
      <c r="B7" s="235"/>
      <c r="C7" s="235"/>
      <c r="D7" s="235"/>
      <c r="E7" s="235"/>
      <c r="F7" s="5"/>
      <c r="G7" s="5"/>
      <c r="H7" s="5"/>
      <c r="I7" s="5"/>
      <c r="J7" s="5"/>
      <c r="K7" s="6"/>
    </row>
    <row r="8" spans="1:11">
      <c r="A8" s="5"/>
      <c r="B8" s="5"/>
      <c r="C8" s="5"/>
      <c r="D8" s="4"/>
      <c r="E8" s="5"/>
      <c r="F8" s="5"/>
      <c r="G8" s="5"/>
      <c r="H8" s="5"/>
      <c r="I8" s="5"/>
      <c r="J8" s="5"/>
      <c r="K8" s="6"/>
    </row>
    <row r="9" spans="1:11">
      <c r="A9" s="236" t="s">
        <v>5</v>
      </c>
      <c r="B9" s="235"/>
      <c r="C9" s="235"/>
      <c r="D9" s="235" t="s">
        <v>6</v>
      </c>
      <c r="E9" s="235"/>
      <c r="F9" s="235"/>
      <c r="G9" s="235"/>
      <c r="H9" s="5"/>
      <c r="I9" s="5"/>
      <c r="J9" s="5"/>
      <c r="K9" s="6"/>
    </row>
    <row r="10" spans="1:11" ht="15" thickBot="1">
      <c r="A10" s="5"/>
      <c r="B10" s="5"/>
      <c r="C10" s="5"/>
      <c r="D10" s="4"/>
      <c r="E10" s="5"/>
      <c r="F10" s="5"/>
      <c r="G10" s="5"/>
      <c r="H10" s="5"/>
      <c r="I10" s="5"/>
      <c r="J10" s="5"/>
      <c r="K10" s="6"/>
    </row>
    <row r="11" spans="1:11" ht="15" thickBot="1">
      <c r="A11" s="8" t="s">
        <v>7</v>
      </c>
      <c r="B11" s="9"/>
      <c r="C11" s="232" t="s">
        <v>8</v>
      </c>
      <c r="D11" s="233"/>
      <c r="E11" s="233"/>
      <c r="F11" s="234"/>
      <c r="G11" s="10" t="s">
        <v>9</v>
      </c>
      <c r="H11" s="1" t="s">
        <v>10</v>
      </c>
      <c r="I11" s="5"/>
      <c r="J11" s="5"/>
      <c r="K11" s="6"/>
    </row>
    <row r="12" spans="1:11">
      <c r="A12" s="5"/>
      <c r="B12" s="5"/>
      <c r="C12" s="5"/>
      <c r="D12" s="4"/>
      <c r="E12" s="5"/>
      <c r="F12" s="5"/>
      <c r="G12" s="5"/>
      <c r="H12" s="5"/>
      <c r="I12" s="5"/>
      <c r="J12" s="5"/>
      <c r="K12" s="6"/>
    </row>
    <row r="13" spans="1:11">
      <c r="A13" s="5"/>
      <c r="B13" s="5"/>
      <c r="C13" s="5"/>
      <c r="D13" s="4"/>
      <c r="E13" s="5"/>
      <c r="F13" s="5"/>
      <c r="G13" s="5"/>
      <c r="H13" s="5"/>
      <c r="I13" s="5"/>
      <c r="J13" s="5"/>
      <c r="K13" s="6"/>
    </row>
    <row r="14" spans="1:11" ht="16.2" thickBot="1">
      <c r="A14" s="11" t="s">
        <v>11</v>
      </c>
      <c r="B14" s="11"/>
      <c r="C14" s="11"/>
      <c r="D14" s="12"/>
      <c r="E14" s="11"/>
      <c r="F14" s="5"/>
      <c r="G14" s="5"/>
      <c r="H14" s="5"/>
      <c r="I14" s="5"/>
      <c r="J14" s="5"/>
      <c r="K14" s="6"/>
    </row>
    <row r="15" spans="1:11" ht="15" thickBot="1">
      <c r="A15" s="232" t="s">
        <v>12</v>
      </c>
      <c r="B15" s="233"/>
      <c r="C15" s="233"/>
      <c r="D15" s="233"/>
      <c r="E15" s="234"/>
      <c r="F15" s="232" t="s">
        <v>13</v>
      </c>
      <c r="G15" s="233"/>
      <c r="H15" s="233"/>
      <c r="I15" s="234"/>
      <c r="J15" s="5"/>
      <c r="K15" s="6"/>
    </row>
    <row r="16" spans="1:11">
      <c r="A16" s="8" t="s">
        <v>14</v>
      </c>
      <c r="B16" s="5"/>
      <c r="C16" s="5"/>
      <c r="D16" s="4"/>
      <c r="E16" s="5"/>
      <c r="F16" s="8" t="s">
        <v>15</v>
      </c>
      <c r="G16" s="5"/>
      <c r="H16" s="5"/>
      <c r="I16" s="5"/>
      <c r="J16" s="5"/>
      <c r="K16" s="6"/>
    </row>
    <row r="17" spans="1:11" ht="15" thickBot="1">
      <c r="A17" s="5"/>
      <c r="B17" s="5"/>
      <c r="C17" s="5"/>
      <c r="D17" s="4"/>
      <c r="E17" s="5"/>
      <c r="F17" s="5"/>
      <c r="G17" s="5"/>
      <c r="H17" s="5"/>
      <c r="I17" s="5"/>
      <c r="J17" s="5"/>
      <c r="K17" s="6"/>
    </row>
    <row r="18" spans="1:11" ht="15" thickBot="1">
      <c r="A18" s="232" t="s">
        <v>16</v>
      </c>
      <c r="B18" s="233"/>
      <c r="C18" s="233"/>
      <c r="D18" s="233"/>
      <c r="E18" s="233"/>
      <c r="F18" s="233"/>
      <c r="G18" s="233"/>
      <c r="H18" s="233"/>
      <c r="I18" s="234"/>
      <c r="J18" s="5"/>
      <c r="K18" s="6"/>
    </row>
    <row r="19" spans="1:11">
      <c r="A19" s="8" t="s">
        <v>17</v>
      </c>
      <c r="B19" s="13"/>
      <c r="C19" s="13"/>
      <c r="D19" s="14"/>
      <c r="E19" s="13"/>
      <c r="F19" s="13"/>
      <c r="G19" s="13"/>
      <c r="H19" s="13"/>
      <c r="I19" s="13"/>
      <c r="J19" s="5"/>
      <c r="K19" s="6"/>
    </row>
    <row r="20" spans="1:11" ht="15" thickBot="1">
      <c r="A20" s="5"/>
      <c r="B20" s="5"/>
      <c r="C20" s="5"/>
      <c r="D20" s="4"/>
      <c r="E20" s="5"/>
      <c r="F20" s="5"/>
      <c r="G20" s="5"/>
      <c r="H20" s="5"/>
      <c r="I20" s="5"/>
      <c r="J20" s="5"/>
      <c r="K20" s="6"/>
    </row>
    <row r="21" spans="1:11" ht="15" thickBot="1">
      <c r="A21" s="238" t="s">
        <v>18</v>
      </c>
      <c r="B21" s="239"/>
      <c r="C21" s="239"/>
      <c r="D21" s="240"/>
      <c r="E21" s="2" t="s">
        <v>19</v>
      </c>
      <c r="F21" s="241">
        <v>59102</v>
      </c>
      <c r="G21" s="242"/>
      <c r="H21" s="5"/>
      <c r="I21" s="5"/>
      <c r="J21" s="5"/>
      <c r="K21" s="6"/>
    </row>
    <row r="22" spans="1:11">
      <c r="A22" s="8" t="s">
        <v>20</v>
      </c>
      <c r="B22" s="5"/>
      <c r="C22" s="5"/>
      <c r="D22" s="4"/>
      <c r="E22" s="8" t="s">
        <v>21</v>
      </c>
      <c r="F22" s="8" t="s">
        <v>22</v>
      </c>
      <c r="G22" s="5"/>
      <c r="H22" s="5"/>
      <c r="I22" s="5"/>
      <c r="J22" s="5"/>
      <c r="K22" s="6"/>
    </row>
    <row r="23" spans="1:11" ht="15" thickBot="1">
      <c r="A23" s="8"/>
      <c r="B23" s="5"/>
      <c r="C23" s="5"/>
      <c r="D23" s="4"/>
      <c r="E23" s="5"/>
      <c r="F23" s="5"/>
      <c r="G23" s="5"/>
      <c r="H23" s="5"/>
      <c r="I23" s="5"/>
      <c r="J23" s="5"/>
      <c r="K23" s="6"/>
    </row>
    <row r="24" spans="1:11" ht="15" thickBot="1">
      <c r="A24" s="243" t="s">
        <v>23</v>
      </c>
      <c r="B24" s="245"/>
      <c r="C24" s="244"/>
      <c r="D24" s="1"/>
      <c r="E24" s="243"/>
      <c r="F24" s="244"/>
      <c r="G24" s="5"/>
      <c r="H24" s="5"/>
      <c r="I24" s="5"/>
      <c r="J24" s="5"/>
      <c r="K24" s="6"/>
    </row>
    <row r="25" spans="1:11">
      <c r="A25" s="8" t="s">
        <v>24</v>
      </c>
      <c r="B25" s="5"/>
      <c r="C25" s="5"/>
      <c r="D25" s="15" t="s">
        <v>25</v>
      </c>
      <c r="E25" s="15" t="s">
        <v>26</v>
      </c>
      <c r="F25" s="5"/>
      <c r="G25" s="5"/>
      <c r="H25" s="5"/>
      <c r="I25" s="5"/>
      <c r="J25" s="5"/>
      <c r="K25" s="6"/>
    </row>
    <row r="26" spans="1:11" ht="15" thickBot="1">
      <c r="A26" s="5"/>
      <c r="B26" s="5"/>
      <c r="C26" s="5"/>
      <c r="D26" s="4"/>
      <c r="E26" s="5"/>
      <c r="F26" s="5"/>
      <c r="G26" s="5"/>
      <c r="H26" s="5"/>
      <c r="I26" s="5"/>
      <c r="J26" s="5"/>
      <c r="K26" s="6"/>
    </row>
    <row r="27" spans="1:11" ht="15" thickBot="1">
      <c r="A27" s="232" t="s">
        <v>27</v>
      </c>
      <c r="B27" s="233"/>
      <c r="C27" s="233"/>
      <c r="D27" s="233"/>
      <c r="E27" s="233"/>
      <c r="F27" s="234"/>
      <c r="G27" s="5"/>
      <c r="H27" s="5"/>
      <c r="I27" s="5"/>
      <c r="J27" s="5"/>
      <c r="K27" s="6"/>
    </row>
    <row r="28" spans="1:11">
      <c r="A28" s="8" t="s">
        <v>28</v>
      </c>
      <c r="B28" s="8"/>
      <c r="C28" s="8"/>
      <c r="D28" s="15"/>
      <c r="E28" s="8"/>
      <c r="F28" s="8"/>
      <c r="G28" s="8"/>
      <c r="H28" s="8"/>
      <c r="I28" s="8"/>
      <c r="J28" s="8"/>
      <c r="K28" s="6"/>
    </row>
    <row r="29" spans="1:11">
      <c r="A29" s="5"/>
      <c r="B29" s="5"/>
      <c r="C29" s="5"/>
      <c r="D29" s="4"/>
      <c r="E29" s="5"/>
      <c r="F29" s="5"/>
      <c r="G29" s="5"/>
      <c r="H29" s="5"/>
      <c r="I29" s="5"/>
      <c r="J29" s="5"/>
      <c r="K29" s="6"/>
    </row>
    <row r="30" spans="1:11" ht="16.2" thickBot="1">
      <c r="A30" s="11" t="s">
        <v>29</v>
      </c>
      <c r="B30" s="11"/>
      <c r="C30" s="5"/>
      <c r="D30" s="4"/>
      <c r="E30" s="5"/>
      <c r="F30" s="5"/>
      <c r="G30" s="5"/>
      <c r="H30" s="5"/>
      <c r="I30" s="5"/>
      <c r="J30" s="5"/>
      <c r="K30" s="6"/>
    </row>
    <row r="31" spans="1:11" ht="15" thickBot="1">
      <c r="A31" s="232" t="s">
        <v>30</v>
      </c>
      <c r="B31" s="233"/>
      <c r="C31" s="233"/>
      <c r="D31" s="233"/>
      <c r="E31" s="234"/>
      <c r="F31" s="232" t="s">
        <v>31</v>
      </c>
      <c r="G31" s="233"/>
      <c r="H31" s="233"/>
      <c r="I31" s="234"/>
      <c r="J31" s="5"/>
      <c r="K31" s="6"/>
    </row>
    <row r="32" spans="1:11">
      <c r="A32" s="8" t="s">
        <v>14</v>
      </c>
      <c r="B32" s="5"/>
      <c r="C32" s="5"/>
      <c r="D32" s="4"/>
      <c r="E32" s="5"/>
      <c r="F32" s="8" t="s">
        <v>15</v>
      </c>
      <c r="G32" s="5"/>
      <c r="H32" s="5"/>
      <c r="I32" s="5"/>
      <c r="J32" s="5"/>
      <c r="K32" s="6"/>
    </row>
    <row r="33" spans="1:11" ht="15" thickBot="1">
      <c r="A33" s="5"/>
      <c r="B33" s="5"/>
      <c r="C33" s="5"/>
      <c r="D33" s="4"/>
      <c r="E33" s="5"/>
      <c r="F33" s="5"/>
      <c r="G33" s="5"/>
      <c r="H33" s="5"/>
      <c r="I33" s="5"/>
      <c r="J33" s="5"/>
      <c r="K33" s="6"/>
    </row>
    <row r="34" spans="1:11" ht="15" thickBot="1">
      <c r="A34" s="232" t="s">
        <v>32</v>
      </c>
      <c r="B34" s="233"/>
      <c r="C34" s="233"/>
      <c r="D34" s="233"/>
      <c r="E34" s="233"/>
      <c r="F34" s="233"/>
      <c r="G34" s="233"/>
      <c r="H34" s="233"/>
      <c r="I34" s="234"/>
      <c r="J34" s="5"/>
      <c r="K34" s="6"/>
    </row>
    <row r="35" spans="1:11">
      <c r="A35" s="8" t="s">
        <v>17</v>
      </c>
      <c r="B35" s="13"/>
      <c r="C35" s="13"/>
      <c r="D35" s="14"/>
      <c r="E35" s="13"/>
      <c r="F35" s="13"/>
      <c r="G35" s="13"/>
      <c r="H35" s="13"/>
      <c r="I35" s="13"/>
      <c r="J35" s="5"/>
      <c r="K35" s="6"/>
    </row>
    <row r="36" spans="1:11" ht="15" thickBot="1">
      <c r="A36" s="5"/>
      <c r="B36" s="5"/>
      <c r="C36" s="5"/>
      <c r="D36" s="4"/>
      <c r="E36" s="5"/>
      <c r="F36" s="5"/>
      <c r="G36" s="5"/>
      <c r="H36" s="5"/>
      <c r="I36" s="5"/>
      <c r="J36" s="5"/>
      <c r="K36" s="6"/>
    </row>
    <row r="37" spans="1:11" ht="15" thickBot="1">
      <c r="A37" s="238" t="s">
        <v>18</v>
      </c>
      <c r="B37" s="239"/>
      <c r="C37" s="239"/>
      <c r="D37" s="240"/>
      <c r="E37" s="2" t="s">
        <v>19</v>
      </c>
      <c r="F37" s="241">
        <v>59101</v>
      </c>
      <c r="G37" s="242"/>
      <c r="H37" s="5"/>
      <c r="I37" s="5"/>
      <c r="J37" s="5"/>
      <c r="K37" s="6"/>
    </row>
    <row r="38" spans="1:11">
      <c r="A38" s="8" t="s">
        <v>20</v>
      </c>
      <c r="B38" s="5"/>
      <c r="C38" s="5"/>
      <c r="D38" s="4"/>
      <c r="E38" s="8" t="s">
        <v>21</v>
      </c>
      <c r="F38" s="8" t="s">
        <v>22</v>
      </c>
      <c r="G38" s="5"/>
      <c r="H38" s="5"/>
      <c r="I38" s="5"/>
      <c r="J38" s="5"/>
      <c r="K38" s="6"/>
    </row>
    <row r="39" spans="1:11" ht="15" thickBot="1">
      <c r="A39" s="8"/>
      <c r="B39" s="5"/>
      <c r="C39" s="5"/>
      <c r="D39" s="4"/>
      <c r="E39" s="5"/>
      <c r="F39" s="5"/>
      <c r="G39" s="5"/>
      <c r="H39" s="5"/>
      <c r="I39" s="5"/>
      <c r="J39" s="5"/>
      <c r="K39" s="6"/>
    </row>
    <row r="40" spans="1:11" ht="15" thickBot="1">
      <c r="A40" s="243" t="s">
        <v>33</v>
      </c>
      <c r="B40" s="245"/>
      <c r="C40" s="244"/>
      <c r="D40" s="1"/>
      <c r="E40" s="243"/>
      <c r="F40" s="244"/>
      <c r="G40" s="5"/>
      <c r="H40" s="5"/>
      <c r="I40" s="5"/>
      <c r="J40" s="5"/>
      <c r="K40" s="6"/>
    </row>
    <row r="41" spans="1:11">
      <c r="A41" s="8" t="s">
        <v>24</v>
      </c>
      <c r="B41" s="5"/>
      <c r="C41" s="5"/>
      <c r="D41" s="15" t="s">
        <v>25</v>
      </c>
      <c r="E41" s="8" t="s">
        <v>26</v>
      </c>
      <c r="F41" s="5"/>
      <c r="G41" s="5"/>
      <c r="H41" s="5"/>
      <c r="I41" s="5"/>
      <c r="J41" s="5"/>
      <c r="K41" s="6"/>
    </row>
    <row r="42" spans="1:11" ht="15" thickBot="1">
      <c r="A42" s="5"/>
      <c r="B42" s="5"/>
      <c r="C42" s="5"/>
      <c r="D42" s="4"/>
      <c r="E42" s="5"/>
      <c r="F42" s="5"/>
      <c r="G42" s="5"/>
      <c r="H42" s="5"/>
      <c r="I42" s="5"/>
      <c r="J42" s="5"/>
      <c r="K42" s="6"/>
    </row>
    <row r="43" spans="1:11" ht="15" thickBot="1">
      <c r="A43" s="232" t="s">
        <v>34</v>
      </c>
      <c r="B43" s="233"/>
      <c r="C43" s="233"/>
      <c r="D43" s="233"/>
      <c r="E43" s="233"/>
      <c r="F43" s="234"/>
      <c r="G43" s="5"/>
      <c r="H43" s="5"/>
      <c r="I43" s="5"/>
      <c r="J43" s="5"/>
      <c r="K43" s="6"/>
    </row>
    <row r="44" spans="1:11">
      <c r="A44" s="8" t="s">
        <v>28</v>
      </c>
      <c r="B44" s="8"/>
      <c r="C44" s="8"/>
      <c r="D44" s="15"/>
      <c r="E44" s="8"/>
      <c r="F44" s="8"/>
      <c r="G44" s="8"/>
      <c r="H44" s="8"/>
      <c r="I44" s="8"/>
      <c r="J44" s="8"/>
      <c r="K44" s="6"/>
    </row>
    <row r="45" spans="1:11">
      <c r="A45" s="8"/>
      <c r="B45" s="8"/>
      <c r="C45" s="8"/>
      <c r="D45" s="15"/>
      <c r="E45" s="8"/>
      <c r="F45" s="8"/>
      <c r="G45" s="8"/>
      <c r="H45" s="8"/>
      <c r="I45" s="8"/>
      <c r="J45" s="8"/>
      <c r="K45" s="6"/>
    </row>
    <row r="46" spans="1:11" ht="15.75" customHeight="1">
      <c r="A46" s="237" t="s">
        <v>35</v>
      </c>
      <c r="B46" s="237"/>
      <c r="C46" s="237"/>
      <c r="D46" s="237"/>
      <c r="E46" s="237"/>
      <c r="F46" s="237"/>
      <c r="G46" s="237"/>
      <c r="H46" s="237"/>
      <c r="I46" s="237"/>
      <c r="J46" s="5"/>
      <c r="K46" s="6"/>
    </row>
    <row r="47" spans="1:11" ht="15" thickBot="1">
      <c r="A47" s="5"/>
      <c r="B47" s="5"/>
      <c r="C47" s="5"/>
      <c r="D47" s="4"/>
      <c r="E47" s="5"/>
      <c r="F47" s="5"/>
      <c r="G47" s="5"/>
      <c r="H47" s="5"/>
      <c r="I47" s="5"/>
      <c r="J47" s="5"/>
      <c r="K47" s="6"/>
    </row>
    <row r="48" spans="1:11" ht="15" thickBot="1">
      <c r="A48" s="232" t="s">
        <v>36</v>
      </c>
      <c r="B48" s="233"/>
      <c r="C48" s="233"/>
      <c r="D48" s="233"/>
      <c r="E48" s="234"/>
      <c r="F48" s="232" t="s">
        <v>37</v>
      </c>
      <c r="G48" s="233"/>
      <c r="H48" s="233"/>
      <c r="I48" s="234"/>
      <c r="J48" s="5"/>
      <c r="K48" s="6"/>
    </row>
    <row r="49" spans="1:11">
      <c r="A49" s="8" t="s">
        <v>14</v>
      </c>
      <c r="B49" s="5"/>
      <c r="C49" s="5"/>
      <c r="D49" s="4"/>
      <c r="E49" s="5"/>
      <c r="F49" s="8" t="s">
        <v>15</v>
      </c>
      <c r="G49" s="5"/>
      <c r="H49" s="5"/>
      <c r="I49" s="5"/>
      <c r="J49" s="5"/>
      <c r="K49" s="6"/>
    </row>
    <row r="50" spans="1:11" ht="15" thickBot="1">
      <c r="A50" s="8"/>
      <c r="B50" s="5"/>
      <c r="C50" s="5"/>
      <c r="D50" s="4"/>
      <c r="E50" s="5"/>
      <c r="F50" s="8"/>
      <c r="G50" s="5"/>
      <c r="H50" s="5"/>
      <c r="I50" s="5"/>
      <c r="J50" s="5"/>
      <c r="K50" s="6"/>
    </row>
    <row r="51" spans="1:11" ht="15" thickBot="1">
      <c r="A51" s="243" t="s">
        <v>38</v>
      </c>
      <c r="B51" s="245"/>
      <c r="C51" s="244"/>
      <c r="D51" s="1"/>
      <c r="E51" s="243"/>
      <c r="F51" s="244"/>
      <c r="G51" s="5"/>
      <c r="H51" s="5"/>
      <c r="I51" s="5"/>
      <c r="J51" s="5"/>
      <c r="K51" s="6"/>
    </row>
    <row r="52" spans="1:11">
      <c r="A52" s="8" t="s">
        <v>24</v>
      </c>
      <c r="B52" s="5"/>
      <c r="C52" s="5"/>
      <c r="D52" s="15" t="s">
        <v>25</v>
      </c>
      <c r="E52" s="8" t="s">
        <v>26</v>
      </c>
      <c r="F52" s="5"/>
      <c r="G52" s="5"/>
      <c r="H52" s="5"/>
      <c r="I52" s="5"/>
      <c r="J52" s="5"/>
      <c r="K52" s="6"/>
    </row>
    <row r="53" spans="1:11" ht="15" thickBot="1">
      <c r="A53" s="5"/>
      <c r="B53" s="5"/>
      <c r="C53" s="5"/>
      <c r="D53" s="4"/>
      <c r="E53" s="5"/>
      <c r="F53" s="5"/>
      <c r="G53" s="5"/>
      <c r="H53" s="5"/>
      <c r="I53" s="5"/>
      <c r="J53" s="5"/>
      <c r="K53" s="6"/>
    </row>
    <row r="54" spans="1:11" ht="15" thickBot="1">
      <c r="A54" s="232" t="s">
        <v>39</v>
      </c>
      <c r="B54" s="233"/>
      <c r="C54" s="233"/>
      <c r="D54" s="233"/>
      <c r="E54" s="233"/>
      <c r="F54" s="234"/>
      <c r="G54" s="5"/>
      <c r="H54" s="5"/>
      <c r="I54" s="5"/>
      <c r="J54" s="5"/>
      <c r="K54" s="6"/>
    </row>
    <row r="55" spans="1:11">
      <c r="A55" s="8" t="s">
        <v>28</v>
      </c>
      <c r="B55" s="8"/>
      <c r="C55" s="8"/>
      <c r="D55" s="15"/>
      <c r="E55" s="8"/>
      <c r="F55" s="8"/>
      <c r="G55" s="8"/>
      <c r="H55" s="8"/>
      <c r="I55" s="8"/>
      <c r="J55" s="8"/>
      <c r="K55" s="6"/>
    </row>
    <row r="56" spans="1:11">
      <c r="A56" s="5"/>
      <c r="B56" s="5"/>
      <c r="C56" s="5"/>
      <c r="D56" s="4"/>
      <c r="E56" s="5"/>
      <c r="F56" s="5"/>
      <c r="G56" s="5"/>
      <c r="H56" s="5"/>
      <c r="I56" s="5"/>
      <c r="J56" s="5"/>
      <c r="K56" s="6"/>
    </row>
    <row r="57" spans="1:11" ht="15" customHeight="1">
      <c r="A57" s="246" t="s">
        <v>40</v>
      </c>
      <c r="B57" s="246"/>
      <c r="C57" s="246"/>
      <c r="D57" s="246"/>
      <c r="E57" s="246"/>
      <c r="F57" s="246"/>
      <c r="G57" s="246"/>
      <c r="H57" s="246"/>
      <c r="I57" s="246"/>
      <c r="J57" s="246"/>
      <c r="K57" s="6"/>
    </row>
    <row r="58" spans="1:11">
      <c r="A58" s="246"/>
      <c r="B58" s="246"/>
      <c r="C58" s="246"/>
      <c r="D58" s="246"/>
      <c r="E58" s="246"/>
      <c r="F58" s="246"/>
      <c r="G58" s="246"/>
      <c r="H58" s="246"/>
      <c r="I58" s="246"/>
      <c r="J58" s="246"/>
      <c r="K58" s="6"/>
    </row>
    <row r="59" spans="1:11" ht="15" thickBot="1">
      <c r="A59" s="5"/>
      <c r="B59" s="8" t="s">
        <v>41</v>
      </c>
      <c r="C59" s="4"/>
      <c r="D59" s="4"/>
      <c r="E59" s="5"/>
      <c r="F59" s="8"/>
      <c r="G59" s="8" t="s">
        <v>42</v>
      </c>
      <c r="H59" s="5"/>
      <c r="I59" s="5"/>
      <c r="J59" s="8"/>
      <c r="K59" s="6"/>
    </row>
    <row r="60" spans="1:11" ht="15" thickBot="1">
      <c r="A60" s="16">
        <v>1</v>
      </c>
      <c r="B60" s="232" t="s">
        <v>43</v>
      </c>
      <c r="C60" s="233"/>
      <c r="D60" s="233"/>
      <c r="E60" s="233"/>
      <c r="F60" s="234"/>
      <c r="G60" s="232" t="s">
        <v>44</v>
      </c>
      <c r="H60" s="233"/>
      <c r="I60" s="233"/>
      <c r="J60" s="234"/>
      <c r="K60" s="6"/>
    </row>
    <row r="61" spans="1:11" ht="15" thickBot="1">
      <c r="A61" s="16">
        <v>2</v>
      </c>
      <c r="B61" s="232" t="s">
        <v>45</v>
      </c>
      <c r="C61" s="233"/>
      <c r="D61" s="233"/>
      <c r="E61" s="233"/>
      <c r="F61" s="234"/>
      <c r="G61" s="232" t="s">
        <v>46</v>
      </c>
      <c r="H61" s="233"/>
      <c r="I61" s="233"/>
      <c r="J61" s="234"/>
      <c r="K61" s="6"/>
    </row>
    <row r="62" spans="1:11" ht="15" thickBot="1">
      <c r="A62" s="16">
        <v>3</v>
      </c>
      <c r="B62" s="232" t="s">
        <v>47</v>
      </c>
      <c r="C62" s="233"/>
      <c r="D62" s="233"/>
      <c r="E62" s="233"/>
      <c r="F62" s="234"/>
      <c r="G62" s="232" t="s">
        <v>48</v>
      </c>
      <c r="H62" s="233"/>
      <c r="I62" s="233"/>
      <c r="J62" s="234"/>
      <c r="K62" s="6"/>
    </row>
    <row r="63" spans="1:11" ht="15" thickBot="1">
      <c r="A63" s="16">
        <v>4</v>
      </c>
      <c r="B63" s="232" t="s">
        <v>49</v>
      </c>
      <c r="C63" s="233"/>
      <c r="D63" s="233"/>
      <c r="E63" s="233"/>
      <c r="F63" s="234"/>
      <c r="G63" s="232" t="s">
        <v>50</v>
      </c>
      <c r="H63" s="233"/>
      <c r="I63" s="233"/>
      <c r="J63" s="234"/>
      <c r="K63" s="6"/>
    </row>
    <row r="64" spans="1:11" ht="15" thickBot="1">
      <c r="A64" s="16">
        <v>5</v>
      </c>
      <c r="B64" s="232"/>
      <c r="C64" s="233"/>
      <c r="D64" s="233"/>
      <c r="E64" s="233"/>
      <c r="F64" s="234"/>
      <c r="G64" s="232"/>
      <c r="H64" s="233"/>
      <c r="I64" s="233"/>
      <c r="J64" s="234"/>
      <c r="K64" s="6"/>
    </row>
    <row r="65" spans="1:11" ht="15" thickBot="1">
      <c r="A65" s="16">
        <v>6</v>
      </c>
      <c r="B65" s="232"/>
      <c r="C65" s="233"/>
      <c r="D65" s="233"/>
      <c r="E65" s="233"/>
      <c r="F65" s="234"/>
      <c r="G65" s="232"/>
      <c r="H65" s="233"/>
      <c r="I65" s="233"/>
      <c r="J65" s="234"/>
      <c r="K65" s="6"/>
    </row>
    <row r="66" spans="1:11" ht="15" thickBot="1">
      <c r="A66" s="16">
        <v>7</v>
      </c>
      <c r="B66" s="232"/>
      <c r="C66" s="233"/>
      <c r="D66" s="233"/>
      <c r="E66" s="233"/>
      <c r="F66" s="234"/>
      <c r="G66" s="232"/>
      <c r="H66" s="233"/>
      <c r="I66" s="233"/>
      <c r="J66" s="234"/>
      <c r="K66" s="6"/>
    </row>
    <row r="67" spans="1:11" ht="15" thickBot="1">
      <c r="A67" s="16">
        <v>8</v>
      </c>
      <c r="B67" s="232"/>
      <c r="C67" s="233"/>
      <c r="D67" s="233"/>
      <c r="E67" s="233"/>
      <c r="F67" s="234"/>
      <c r="G67" s="232"/>
      <c r="H67" s="233"/>
      <c r="I67" s="233"/>
      <c r="J67" s="234"/>
      <c r="K67" s="6"/>
    </row>
    <row r="68" spans="1:11">
      <c r="A68" s="5"/>
      <c r="B68" s="5"/>
      <c r="C68" s="5"/>
      <c r="D68" s="4"/>
      <c r="E68" s="5"/>
      <c r="F68" s="5"/>
      <c r="G68" s="5"/>
      <c r="H68" s="5"/>
      <c r="I68" s="5"/>
      <c r="J68" s="5"/>
      <c r="K68" s="6"/>
    </row>
    <row r="69" spans="1:11">
      <c r="A69" s="5"/>
      <c r="B69" s="5"/>
      <c r="C69" s="5"/>
      <c r="D69" s="4"/>
      <c r="E69" s="5"/>
      <c r="F69" s="5"/>
      <c r="G69" s="5"/>
      <c r="H69" s="5"/>
      <c r="I69" s="5"/>
      <c r="J69" s="5"/>
      <c r="K69" s="6"/>
    </row>
    <row r="70" spans="1:11">
      <c r="A70" s="5"/>
      <c r="B70" s="5"/>
      <c r="C70" s="5"/>
      <c r="D70" s="4"/>
      <c r="E70" s="5"/>
      <c r="F70" s="5"/>
      <c r="G70" s="5"/>
      <c r="H70" s="5"/>
      <c r="I70" s="5"/>
      <c r="J70" s="5"/>
      <c r="K70" s="6"/>
    </row>
  </sheetData>
  <sheetProtection algorithmName="SHA-512" hashValue="47tP6mPgnMgyrXCk6ZVZfjA+hRsdrjd5se+th/5CvAhlZu6sxtmkVGz1VuyJ+23TusOJBHjbGGgNCSDzRxvBMg==" saltValue="8OuSprxxiEo4x9bH7irm2w==" spinCount="100000" sheet="1" objects="1" scenarios="1" selectLockedCells="1"/>
  <mergeCells count="45">
    <mergeCell ref="B67:F67"/>
    <mergeCell ref="G67:J67"/>
    <mergeCell ref="A24:C24"/>
    <mergeCell ref="A40:C40"/>
    <mergeCell ref="A51:C51"/>
    <mergeCell ref="A57:J58"/>
    <mergeCell ref="B64:F64"/>
    <mergeCell ref="G64:J64"/>
    <mergeCell ref="B65:F65"/>
    <mergeCell ref="G65:J65"/>
    <mergeCell ref="B66:F66"/>
    <mergeCell ref="G66:J66"/>
    <mergeCell ref="B61:F61"/>
    <mergeCell ref="G61:J61"/>
    <mergeCell ref="B62:F62"/>
    <mergeCell ref="G62:J62"/>
    <mergeCell ref="B63:F63"/>
    <mergeCell ref="G63:J63"/>
    <mergeCell ref="A48:E48"/>
    <mergeCell ref="F48:I48"/>
    <mergeCell ref="E51:F51"/>
    <mergeCell ref="A54:F54"/>
    <mergeCell ref="B60:F60"/>
    <mergeCell ref="G60:J60"/>
    <mergeCell ref="A46:I46"/>
    <mergeCell ref="A18:I18"/>
    <mergeCell ref="A21:D21"/>
    <mergeCell ref="F21:G21"/>
    <mergeCell ref="E24:F24"/>
    <mergeCell ref="A27:F27"/>
    <mergeCell ref="A31:E31"/>
    <mergeCell ref="F31:I31"/>
    <mergeCell ref="A34:I34"/>
    <mergeCell ref="A37:D37"/>
    <mergeCell ref="F37:G37"/>
    <mergeCell ref="E40:F40"/>
    <mergeCell ref="A43:F43"/>
    <mergeCell ref="A15:E15"/>
    <mergeCell ref="F15:I15"/>
    <mergeCell ref="A5:F5"/>
    <mergeCell ref="A6:C6"/>
    <mergeCell ref="A7:E7"/>
    <mergeCell ref="C11:F11"/>
    <mergeCell ref="A9:C9"/>
    <mergeCell ref="D9:G9"/>
  </mergeCells>
  <pageMargins left="0.7" right="0.7" top="0.75" bottom="0.75" header="0.3" footer="0.3"/>
  <pageSetup scale="93" orientation="portrait" r:id="rId1"/>
  <rowBreaks count="1" manualBreakCount="1">
    <brk id="45"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F6D24517-A6DA-473F-B3F2-3DFA5F7D337A}">
          <x14:formula1>
            <xm:f>List!$F$3:$F$17</xm:f>
          </x14:formula1>
          <xm:sqref>C11:F11</xm:sqref>
        </x14:dataValidation>
        <x14:dataValidation type="list" allowBlank="1" showInputMessage="1" showErrorMessage="1" xr:uid="{7893B1A7-070E-4BC6-AD27-476B6BDD1D56}">
          <x14:formula1>
            <xm:f>List!$L$3:$L$4</xm:f>
          </x14:formula1>
          <xm:sqref>H11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76EAD-520F-4374-AA66-EEF8D843F7DE}">
  <sheetPr>
    <pageSetUpPr fitToPage="1"/>
  </sheetPr>
  <dimension ref="A1:K42"/>
  <sheetViews>
    <sheetView tabSelected="1" topLeftCell="A2" zoomScaleNormal="100" workbookViewId="0">
      <selection activeCell="A8" sqref="A8:J17"/>
    </sheetView>
  </sheetViews>
  <sheetFormatPr defaultColWidth="9.109375" defaultRowHeight="14.4"/>
  <cols>
    <col min="1" max="2" width="9.109375" style="7"/>
    <col min="3" max="3" width="9.5546875" style="7" customWidth="1"/>
    <col min="4" max="4" width="10.44140625" style="7" customWidth="1"/>
    <col min="5" max="5" width="5.88671875" style="7" customWidth="1"/>
    <col min="6" max="7" width="9.109375" style="7"/>
    <col min="8" max="8" width="9.6640625" style="7" customWidth="1"/>
    <col min="9" max="9" width="10.5546875" style="7" customWidth="1"/>
    <col min="10" max="16384" width="9.109375" style="7"/>
  </cols>
  <sheetData>
    <row r="1" spans="1:11" ht="18">
      <c r="A1" s="258" t="s">
        <v>51</v>
      </c>
      <c r="B1" s="258"/>
      <c r="C1" s="258"/>
      <c r="D1" s="258"/>
      <c r="E1" s="258"/>
      <c r="F1" s="258"/>
      <c r="G1" s="258"/>
      <c r="H1" s="258"/>
      <c r="I1" s="258"/>
      <c r="J1" s="258"/>
    </row>
    <row r="2" spans="1:11" ht="15" thickBot="1">
      <c r="A2" s="259"/>
      <c r="B2" s="260"/>
      <c r="C2" s="260"/>
      <c r="D2" s="260"/>
      <c r="E2" s="260"/>
      <c r="F2" s="260"/>
      <c r="G2" s="260"/>
      <c r="H2" s="260"/>
      <c r="I2" s="260"/>
      <c r="J2" s="261"/>
    </row>
    <row r="3" spans="1:11" ht="16.2" thickBot="1">
      <c r="A3" s="262" t="s">
        <v>52</v>
      </c>
      <c r="B3" s="263"/>
      <c r="C3" s="264" t="s">
        <v>53</v>
      </c>
      <c r="D3" s="265"/>
      <c r="E3" s="265"/>
      <c r="F3" s="265"/>
      <c r="G3" s="265"/>
      <c r="H3" s="265"/>
      <c r="I3" s="265"/>
      <c r="J3" s="266"/>
      <c r="K3" s="6"/>
    </row>
    <row r="4" spans="1:11" ht="15" thickBot="1">
      <c r="A4" s="267"/>
      <c r="B4" s="268"/>
      <c r="C4" s="268"/>
      <c r="D4" s="268"/>
      <c r="E4" s="268"/>
      <c r="F4" s="268"/>
      <c r="G4" s="268"/>
      <c r="H4" s="268"/>
      <c r="I4" s="268"/>
      <c r="J4" s="269"/>
    </row>
    <row r="5" spans="1:11" ht="15" thickBot="1">
      <c r="A5" s="253" t="s">
        <v>54</v>
      </c>
      <c r="B5" s="254"/>
      <c r="C5" s="255"/>
      <c r="D5" s="2" t="s">
        <v>55</v>
      </c>
      <c r="E5" s="186"/>
      <c r="F5" s="256" t="s">
        <v>56</v>
      </c>
      <c r="G5" s="256"/>
      <c r="H5" s="257"/>
      <c r="I5" s="2" t="s">
        <v>55</v>
      </c>
      <c r="J5" s="187"/>
    </row>
    <row r="6" spans="1:11">
      <c r="A6" s="247"/>
      <c r="B6" s="248"/>
      <c r="C6" s="248"/>
      <c r="D6" s="248"/>
      <c r="E6" s="248"/>
      <c r="F6" s="248"/>
      <c r="G6" s="248"/>
      <c r="H6" s="248"/>
      <c r="I6" s="248"/>
      <c r="J6" s="249"/>
    </row>
    <row r="7" spans="1:11" ht="16.2" thickBot="1">
      <c r="A7" s="250" t="s">
        <v>57</v>
      </c>
      <c r="B7" s="251"/>
      <c r="C7" s="251"/>
      <c r="D7" s="251"/>
      <c r="E7" s="251"/>
      <c r="F7" s="251"/>
      <c r="G7" s="251"/>
      <c r="H7" s="251"/>
      <c r="I7" s="251"/>
      <c r="J7" s="252"/>
    </row>
    <row r="8" spans="1:11">
      <c r="A8" s="195" t="s">
        <v>203</v>
      </c>
      <c r="B8" s="196"/>
      <c r="C8" s="196"/>
      <c r="D8" s="196"/>
      <c r="E8" s="196"/>
      <c r="F8" s="196"/>
      <c r="G8" s="196"/>
      <c r="H8" s="196"/>
      <c r="I8" s="196"/>
      <c r="J8" s="197"/>
      <c r="K8" s="6"/>
    </row>
    <row r="9" spans="1:11">
      <c r="A9" s="198"/>
      <c r="B9" s="199"/>
      <c r="C9" s="199"/>
      <c r="D9" s="199"/>
      <c r="E9" s="199"/>
      <c r="F9" s="199"/>
      <c r="G9" s="199"/>
      <c r="H9" s="199"/>
      <c r="I9" s="199"/>
      <c r="J9" s="200"/>
      <c r="K9" s="6"/>
    </row>
    <row r="10" spans="1:11">
      <c r="A10" s="198"/>
      <c r="B10" s="199"/>
      <c r="C10" s="199"/>
      <c r="D10" s="199"/>
      <c r="E10" s="199"/>
      <c r="F10" s="199"/>
      <c r="G10" s="199"/>
      <c r="H10" s="199"/>
      <c r="I10" s="199"/>
      <c r="J10" s="200"/>
      <c r="K10" s="6"/>
    </row>
    <row r="11" spans="1:11">
      <c r="A11" s="198"/>
      <c r="B11" s="199"/>
      <c r="C11" s="199"/>
      <c r="D11" s="199"/>
      <c r="E11" s="199"/>
      <c r="F11" s="199"/>
      <c r="G11" s="199"/>
      <c r="H11" s="199"/>
      <c r="I11" s="199"/>
      <c r="J11" s="200"/>
      <c r="K11" s="6"/>
    </row>
    <row r="12" spans="1:11">
      <c r="A12" s="198"/>
      <c r="B12" s="199"/>
      <c r="C12" s="199"/>
      <c r="D12" s="199"/>
      <c r="E12" s="199"/>
      <c r="F12" s="199"/>
      <c r="G12" s="199"/>
      <c r="H12" s="199"/>
      <c r="I12" s="199"/>
      <c r="J12" s="200"/>
      <c r="K12" s="6"/>
    </row>
    <row r="13" spans="1:11">
      <c r="A13" s="198"/>
      <c r="B13" s="199"/>
      <c r="C13" s="199"/>
      <c r="D13" s="199"/>
      <c r="E13" s="199"/>
      <c r="F13" s="199"/>
      <c r="G13" s="199"/>
      <c r="H13" s="199"/>
      <c r="I13" s="199"/>
      <c r="J13" s="200"/>
      <c r="K13" s="6"/>
    </row>
    <row r="14" spans="1:11">
      <c r="A14" s="198"/>
      <c r="B14" s="199"/>
      <c r="C14" s="199"/>
      <c r="D14" s="199"/>
      <c r="E14" s="199"/>
      <c r="F14" s="199"/>
      <c r="G14" s="199"/>
      <c r="H14" s="199"/>
      <c r="I14" s="199"/>
      <c r="J14" s="200"/>
      <c r="K14" s="6"/>
    </row>
    <row r="15" spans="1:11">
      <c r="A15" s="198"/>
      <c r="B15" s="199"/>
      <c r="C15" s="199"/>
      <c r="D15" s="199"/>
      <c r="E15" s="199"/>
      <c r="F15" s="199"/>
      <c r="G15" s="199"/>
      <c r="H15" s="199"/>
      <c r="I15" s="199"/>
      <c r="J15" s="200"/>
      <c r="K15" s="6"/>
    </row>
    <row r="16" spans="1:11">
      <c r="A16" s="198"/>
      <c r="B16" s="199"/>
      <c r="C16" s="199"/>
      <c r="D16" s="199"/>
      <c r="E16" s="199"/>
      <c r="F16" s="199"/>
      <c r="G16" s="199"/>
      <c r="H16" s="199"/>
      <c r="I16" s="199"/>
      <c r="J16" s="200"/>
      <c r="K16" s="6"/>
    </row>
    <row r="17" spans="1:11" ht="15" thickBot="1">
      <c r="A17" s="201"/>
      <c r="B17" s="202"/>
      <c r="C17" s="202"/>
      <c r="D17" s="202"/>
      <c r="E17" s="202"/>
      <c r="F17" s="202"/>
      <c r="G17" s="202"/>
      <c r="H17" s="202"/>
      <c r="I17" s="202"/>
      <c r="J17" s="203"/>
      <c r="K17" s="6"/>
    </row>
    <row r="18" spans="1:11">
      <c r="A18" s="247"/>
      <c r="B18" s="248"/>
      <c r="C18" s="248"/>
      <c r="D18" s="248"/>
      <c r="E18" s="248"/>
      <c r="F18" s="248"/>
      <c r="G18" s="248"/>
      <c r="H18" s="248"/>
      <c r="I18" s="248"/>
      <c r="J18" s="249"/>
    </row>
    <row r="19" spans="1:11" ht="16.2" thickBot="1">
      <c r="A19" s="250" t="s">
        <v>58</v>
      </c>
      <c r="B19" s="251"/>
      <c r="C19" s="251"/>
      <c r="D19" s="251"/>
      <c r="E19" s="251"/>
      <c r="F19" s="251"/>
      <c r="G19" s="251"/>
      <c r="H19" s="251"/>
      <c r="I19" s="251"/>
      <c r="J19" s="252"/>
    </row>
    <row r="20" spans="1:11">
      <c r="A20" s="195" t="s">
        <v>59</v>
      </c>
      <c r="B20" s="196"/>
      <c r="C20" s="196"/>
      <c r="D20" s="196"/>
      <c r="E20" s="196"/>
      <c r="F20" s="196"/>
      <c r="G20" s="196"/>
      <c r="H20" s="196"/>
      <c r="I20" s="196"/>
      <c r="J20" s="197"/>
      <c r="K20" s="6"/>
    </row>
    <row r="21" spans="1:11">
      <c r="A21" s="271"/>
      <c r="B21" s="272"/>
      <c r="C21" s="272"/>
      <c r="D21" s="272"/>
      <c r="E21" s="272"/>
      <c r="F21" s="272"/>
      <c r="G21" s="272"/>
      <c r="H21" s="272"/>
      <c r="I21" s="272"/>
      <c r="J21" s="273"/>
      <c r="K21" s="6"/>
    </row>
    <row r="22" spans="1:11">
      <c r="A22" s="271"/>
      <c r="B22" s="272"/>
      <c r="C22" s="272"/>
      <c r="D22" s="272"/>
      <c r="E22" s="272"/>
      <c r="F22" s="272"/>
      <c r="G22" s="272"/>
      <c r="H22" s="272"/>
      <c r="I22" s="272"/>
      <c r="J22" s="273"/>
      <c r="K22" s="6"/>
    </row>
    <row r="23" spans="1:11">
      <c r="A23" s="271"/>
      <c r="B23" s="272"/>
      <c r="C23" s="272"/>
      <c r="D23" s="272"/>
      <c r="E23" s="272"/>
      <c r="F23" s="272"/>
      <c r="G23" s="272"/>
      <c r="H23" s="272"/>
      <c r="I23" s="272"/>
      <c r="J23" s="273"/>
      <c r="K23" s="6"/>
    </row>
    <row r="24" spans="1:11">
      <c r="A24" s="271"/>
      <c r="B24" s="272"/>
      <c r="C24" s="272"/>
      <c r="D24" s="272"/>
      <c r="E24" s="272"/>
      <c r="F24" s="272"/>
      <c r="G24" s="272"/>
      <c r="H24" s="272"/>
      <c r="I24" s="272"/>
      <c r="J24" s="273"/>
      <c r="K24" s="6"/>
    </row>
    <row r="25" spans="1:11">
      <c r="A25" s="271"/>
      <c r="B25" s="272"/>
      <c r="C25" s="272"/>
      <c r="D25" s="272"/>
      <c r="E25" s="272"/>
      <c r="F25" s="272"/>
      <c r="G25" s="272"/>
      <c r="H25" s="272"/>
      <c r="I25" s="272"/>
      <c r="J25" s="273"/>
      <c r="K25" s="6"/>
    </row>
    <row r="26" spans="1:11">
      <c r="A26" s="198"/>
      <c r="B26" s="199"/>
      <c r="C26" s="199"/>
      <c r="D26" s="199"/>
      <c r="E26" s="199"/>
      <c r="F26" s="199"/>
      <c r="G26" s="199"/>
      <c r="H26" s="199"/>
      <c r="I26" s="199"/>
      <c r="J26" s="200"/>
      <c r="K26" s="6"/>
    </row>
    <row r="27" spans="1:11">
      <c r="A27" s="198"/>
      <c r="B27" s="199"/>
      <c r="C27" s="199"/>
      <c r="D27" s="199"/>
      <c r="E27" s="199"/>
      <c r="F27" s="199"/>
      <c r="G27" s="199"/>
      <c r="H27" s="199"/>
      <c r="I27" s="199"/>
      <c r="J27" s="200"/>
      <c r="K27" s="6"/>
    </row>
    <row r="28" spans="1:11">
      <c r="A28" s="198"/>
      <c r="B28" s="199"/>
      <c r="C28" s="199"/>
      <c r="D28" s="199"/>
      <c r="E28" s="199"/>
      <c r="F28" s="199"/>
      <c r="G28" s="199"/>
      <c r="H28" s="199"/>
      <c r="I28" s="199"/>
      <c r="J28" s="200"/>
      <c r="K28" s="6"/>
    </row>
    <row r="29" spans="1:11" ht="15" thickBot="1">
      <c r="A29" s="201"/>
      <c r="B29" s="202"/>
      <c r="C29" s="202"/>
      <c r="D29" s="202"/>
      <c r="E29" s="202"/>
      <c r="F29" s="202"/>
      <c r="G29" s="202"/>
      <c r="H29" s="202"/>
      <c r="I29" s="202"/>
      <c r="J29" s="203"/>
      <c r="K29" s="6"/>
    </row>
    <row r="30" spans="1:11">
      <c r="A30" s="247"/>
      <c r="B30" s="248"/>
      <c r="C30" s="248"/>
      <c r="D30" s="248"/>
      <c r="E30" s="248"/>
      <c r="F30" s="248"/>
      <c r="G30" s="248"/>
      <c r="H30" s="248"/>
      <c r="I30" s="248"/>
      <c r="J30" s="249"/>
    </row>
    <row r="31" spans="1:11" ht="16.2" thickBot="1">
      <c r="A31" s="250" t="s">
        <v>60</v>
      </c>
      <c r="B31" s="251"/>
      <c r="C31" s="251"/>
      <c r="D31" s="251"/>
      <c r="E31" s="251"/>
      <c r="F31" s="251"/>
      <c r="G31" s="251"/>
      <c r="H31" s="251"/>
      <c r="I31" s="251"/>
      <c r="J31" s="252"/>
    </row>
    <row r="32" spans="1:11" ht="15.75" customHeight="1">
      <c r="A32" s="195" t="s">
        <v>61</v>
      </c>
      <c r="B32" s="196"/>
      <c r="C32" s="196"/>
      <c r="D32" s="196"/>
      <c r="E32" s="196"/>
      <c r="F32" s="196"/>
      <c r="G32" s="196"/>
      <c r="H32" s="196"/>
      <c r="I32" s="196"/>
      <c r="J32" s="197"/>
      <c r="K32" s="6"/>
    </row>
    <row r="33" spans="1:11" ht="15.75" customHeight="1">
      <c r="A33" s="271"/>
      <c r="B33" s="272"/>
      <c r="C33" s="272"/>
      <c r="D33" s="272"/>
      <c r="E33" s="272"/>
      <c r="F33" s="272"/>
      <c r="G33" s="272"/>
      <c r="H33" s="272"/>
      <c r="I33" s="272"/>
      <c r="J33" s="273"/>
      <c r="K33" s="6"/>
    </row>
    <row r="34" spans="1:11" ht="15.75" customHeight="1">
      <c r="A34" s="271"/>
      <c r="B34" s="272"/>
      <c r="C34" s="272"/>
      <c r="D34" s="272"/>
      <c r="E34" s="272"/>
      <c r="F34" s="272"/>
      <c r="G34" s="272"/>
      <c r="H34" s="272"/>
      <c r="I34" s="272"/>
      <c r="J34" s="273"/>
      <c r="K34" s="6"/>
    </row>
    <row r="35" spans="1:11" ht="15.75" customHeight="1">
      <c r="A35" s="271"/>
      <c r="B35" s="272"/>
      <c r="C35" s="272"/>
      <c r="D35" s="272"/>
      <c r="E35" s="272"/>
      <c r="F35" s="272"/>
      <c r="G35" s="272"/>
      <c r="H35" s="272"/>
      <c r="I35" s="272"/>
      <c r="J35" s="273"/>
      <c r="K35" s="6"/>
    </row>
    <row r="36" spans="1:11" ht="15.75" customHeight="1">
      <c r="A36" s="271"/>
      <c r="B36" s="272"/>
      <c r="C36" s="272"/>
      <c r="D36" s="272"/>
      <c r="E36" s="272"/>
      <c r="F36" s="272"/>
      <c r="G36" s="272"/>
      <c r="H36" s="272"/>
      <c r="I36" s="272"/>
      <c r="J36" s="273"/>
      <c r="K36" s="6"/>
    </row>
    <row r="37" spans="1:11">
      <c r="A37" s="198"/>
      <c r="B37" s="199"/>
      <c r="C37" s="199"/>
      <c r="D37" s="199"/>
      <c r="E37" s="199"/>
      <c r="F37" s="199"/>
      <c r="G37" s="199"/>
      <c r="H37" s="199"/>
      <c r="I37" s="199"/>
      <c r="J37" s="200"/>
      <c r="K37" s="6"/>
    </row>
    <row r="38" spans="1:11">
      <c r="A38" s="198"/>
      <c r="B38" s="199"/>
      <c r="C38" s="199"/>
      <c r="D38" s="199"/>
      <c r="E38" s="199"/>
      <c r="F38" s="199"/>
      <c r="G38" s="199"/>
      <c r="H38" s="199"/>
      <c r="I38" s="199"/>
      <c r="J38" s="200"/>
      <c r="K38" s="6"/>
    </row>
    <row r="39" spans="1:11">
      <c r="A39" s="198"/>
      <c r="B39" s="199"/>
      <c r="C39" s="199"/>
      <c r="D39" s="199"/>
      <c r="E39" s="199"/>
      <c r="F39" s="199"/>
      <c r="G39" s="199"/>
      <c r="H39" s="199"/>
      <c r="I39" s="199"/>
      <c r="J39" s="200"/>
      <c r="K39" s="6"/>
    </row>
    <row r="40" spans="1:11">
      <c r="A40" s="198"/>
      <c r="B40" s="199"/>
      <c r="C40" s="199"/>
      <c r="D40" s="199"/>
      <c r="E40" s="199"/>
      <c r="F40" s="199"/>
      <c r="G40" s="199"/>
      <c r="H40" s="199"/>
      <c r="I40" s="199"/>
      <c r="J40" s="200"/>
      <c r="K40" s="6"/>
    </row>
    <row r="41" spans="1:11" ht="15" thickBot="1">
      <c r="A41" s="201"/>
      <c r="B41" s="202"/>
      <c r="C41" s="202"/>
      <c r="D41" s="202"/>
      <c r="E41" s="202"/>
      <c r="F41" s="202"/>
      <c r="G41" s="202"/>
      <c r="H41" s="202"/>
      <c r="I41" s="202"/>
      <c r="J41" s="203"/>
      <c r="K41" s="6"/>
    </row>
    <row r="42" spans="1:11">
      <c r="A42" s="270"/>
      <c r="B42" s="270"/>
      <c r="C42" s="270"/>
      <c r="D42" s="270"/>
      <c r="E42" s="270"/>
      <c r="F42" s="270"/>
      <c r="G42" s="270"/>
      <c r="H42" s="270"/>
      <c r="I42" s="270"/>
      <c r="J42" s="270"/>
    </row>
  </sheetData>
  <sheetProtection algorithmName="SHA-512" hashValue="pddLZ8WO6g/QDYP27+DEhxa+jl1mvk8vnnPgqaob5IIv/v83rwO+OabuLjlvlvJXvSg18bBBbmgk0XsHK/E6Zw==" saltValue="HhMsfOWuk2C5s9s8FcTQJA==" spinCount="100000" sheet="1" objects="1" scenarios="1" selectLockedCells="1"/>
  <mergeCells count="17">
    <mergeCell ref="A42:J42"/>
    <mergeCell ref="A30:J30"/>
    <mergeCell ref="A31:J31"/>
    <mergeCell ref="A32:J41"/>
    <mergeCell ref="A20:J29"/>
    <mergeCell ref="A1:J1"/>
    <mergeCell ref="A2:J2"/>
    <mergeCell ref="A3:B3"/>
    <mergeCell ref="C3:J3"/>
    <mergeCell ref="A4:J4"/>
    <mergeCell ref="A18:J18"/>
    <mergeCell ref="A19:J19"/>
    <mergeCell ref="A5:C5"/>
    <mergeCell ref="F5:H5"/>
    <mergeCell ref="A6:J6"/>
    <mergeCell ref="A7:J7"/>
    <mergeCell ref="A8:J17"/>
  </mergeCells>
  <pageMargins left="0.7" right="0.7" top="0.75" bottom="0.75" header="0.3" footer="0.3"/>
  <pageSetup scale="90" fitToHeight="0" orientation="portrait"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8638F655-B421-43AA-B3A9-2066FBE8C8AD}">
          <x14:formula1>
            <xm:f>List!$P$4:$P$7</xm:f>
          </x14:formula1>
          <xm:sqref>D5</xm:sqref>
        </x14:dataValidation>
        <x14:dataValidation type="list" allowBlank="1" showInputMessage="1" showErrorMessage="1" xr:uid="{23173C35-98E7-4ADE-BE1B-AF5968BD7C6C}">
          <x14:formula1>
            <xm:f>List!$P$4:$P$8</xm:f>
          </x14:formula1>
          <xm:sqref>I5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CF1F5-CA5F-4271-88C0-71EC88CAC02D}">
  <sheetPr>
    <pageSetUpPr fitToPage="1"/>
  </sheetPr>
  <dimension ref="A1:V140"/>
  <sheetViews>
    <sheetView topLeftCell="A110" zoomScale="80" zoomScaleNormal="80" workbookViewId="0">
      <selection activeCell="A11" sqref="A11:N14"/>
    </sheetView>
  </sheetViews>
  <sheetFormatPr defaultColWidth="9.109375" defaultRowHeight="14.4"/>
  <cols>
    <col min="1" max="1" width="11.88671875" style="7" customWidth="1"/>
    <col min="2" max="4" width="9.109375" style="7" customWidth="1"/>
    <col min="5" max="5" width="5.44140625" style="7" customWidth="1"/>
    <col min="6" max="8" width="9.109375" style="7" customWidth="1"/>
    <col min="9" max="9" width="8.44140625" style="7" customWidth="1"/>
    <col min="10" max="10" width="9.109375" style="7" customWidth="1"/>
    <col min="11" max="11" width="5.88671875" style="7" customWidth="1"/>
    <col min="12" max="12" width="11.109375" style="7" customWidth="1"/>
    <col min="13" max="13" width="9.109375" style="7" customWidth="1"/>
    <col min="14" max="14" width="22" style="7" bestFit="1" customWidth="1"/>
    <col min="15" max="15" width="20.109375" style="7" bestFit="1" customWidth="1"/>
    <col min="16" max="16" width="51.88671875" style="7" bestFit="1" customWidth="1"/>
    <col min="17" max="17" width="21.33203125" style="7" bestFit="1" customWidth="1"/>
    <col min="18" max="18" width="51.88671875" style="7" bestFit="1" customWidth="1"/>
    <col min="19" max="19" width="21.33203125" style="7" bestFit="1" customWidth="1"/>
    <col min="20" max="20" width="41.109375" style="7" bestFit="1" customWidth="1"/>
    <col min="21" max="21" width="22" style="7" bestFit="1" customWidth="1"/>
    <col min="22" max="22" width="2.44140625" style="7" customWidth="1"/>
    <col min="23" max="16384" width="9.109375" style="7"/>
  </cols>
  <sheetData>
    <row r="1" spans="1:21" ht="18.600000000000001" thickBot="1">
      <c r="A1" s="90" t="s">
        <v>62</v>
      </c>
      <c r="B1" s="91"/>
      <c r="C1" s="91"/>
      <c r="D1" s="212">
        <f>N139</f>
        <v>11302.417875000001</v>
      </c>
      <c r="E1" s="213"/>
      <c r="F1" s="214"/>
      <c r="G1" s="92"/>
      <c r="H1" s="92"/>
      <c r="I1" s="6"/>
      <c r="J1" s="6"/>
      <c r="K1" s="93"/>
      <c r="L1" s="93"/>
      <c r="M1" s="93"/>
      <c r="N1" s="93"/>
      <c r="O1" s="93"/>
      <c r="P1" s="94"/>
      <c r="Q1" s="94"/>
      <c r="R1" s="94"/>
      <c r="S1" s="94"/>
      <c r="T1" s="94"/>
    </row>
    <row r="2" spans="1:21">
      <c r="A2" s="93"/>
      <c r="B2" s="95"/>
      <c r="C2" s="93"/>
      <c r="D2" s="93"/>
      <c r="E2" s="93"/>
      <c r="F2" s="93"/>
      <c r="G2" s="93"/>
      <c r="H2" s="93"/>
      <c r="I2" s="93"/>
      <c r="J2" s="93"/>
      <c r="K2" s="93"/>
      <c r="L2" s="93"/>
      <c r="M2" s="93"/>
      <c r="N2" s="93"/>
      <c r="O2" s="93"/>
      <c r="P2" s="94"/>
      <c r="Q2" s="94"/>
      <c r="R2" s="94"/>
      <c r="S2" s="94"/>
      <c r="T2" s="94"/>
    </row>
    <row r="3" spans="1:21" ht="18">
      <c r="A3" s="189" t="s">
        <v>63</v>
      </c>
      <c r="B3" s="190"/>
      <c r="C3" s="190"/>
      <c r="D3" s="190"/>
      <c r="E3" s="190"/>
      <c r="F3" s="190"/>
      <c r="G3" s="190"/>
      <c r="H3" s="190"/>
      <c r="I3" s="190"/>
      <c r="J3" s="190"/>
      <c r="K3" s="190"/>
      <c r="L3" s="190"/>
      <c r="M3" s="190"/>
      <c r="N3" s="191"/>
    </row>
    <row r="4" spans="1:21">
      <c r="A4" s="96" t="s">
        <v>64</v>
      </c>
      <c r="B4" s="96"/>
      <c r="C4" s="93"/>
      <c r="D4" s="93"/>
      <c r="E4" s="93"/>
      <c r="F4" s="93"/>
      <c r="G4" s="93"/>
      <c r="H4" s="96"/>
      <c r="I4" s="96"/>
      <c r="J4" s="96"/>
      <c r="K4" s="96"/>
      <c r="L4" s="93"/>
      <c r="M4" s="93"/>
      <c r="N4" s="93"/>
      <c r="O4" s="93"/>
      <c r="P4" s="93"/>
      <c r="Q4" s="93"/>
      <c r="R4" s="93"/>
      <c r="S4" s="93"/>
      <c r="T4" s="93"/>
    </row>
    <row r="5" spans="1:21" ht="15" thickBot="1">
      <c r="A5" s="96"/>
      <c r="B5" s="96"/>
      <c r="C5" s="93"/>
      <c r="D5" s="93"/>
      <c r="E5" s="97"/>
      <c r="F5" s="93"/>
      <c r="G5" s="93"/>
      <c r="H5" s="93"/>
      <c r="I5" s="93"/>
      <c r="J5" s="97"/>
      <c r="K5" s="93"/>
      <c r="L5" s="93"/>
      <c r="M5" s="93"/>
      <c r="N5" s="93"/>
      <c r="O5" s="93"/>
      <c r="P5" s="93"/>
      <c r="Q5" s="93"/>
      <c r="R5" s="93"/>
      <c r="S5" s="93"/>
      <c r="T5" s="93"/>
    </row>
    <row r="6" spans="1:21" ht="15" thickBot="1">
      <c r="A6" s="215" t="s">
        <v>65</v>
      </c>
      <c r="B6" s="216"/>
      <c r="C6" s="216"/>
      <c r="D6" s="216"/>
      <c r="E6" s="216"/>
      <c r="F6" s="216"/>
      <c r="G6" s="216"/>
      <c r="H6" s="216"/>
      <c r="I6" s="216"/>
      <c r="J6" s="2" t="s">
        <v>66</v>
      </c>
      <c r="K6" s="98"/>
      <c r="L6" s="93"/>
      <c r="M6" s="93"/>
      <c r="N6" s="93"/>
      <c r="O6" s="93"/>
      <c r="P6" s="93"/>
      <c r="Q6" s="93"/>
      <c r="R6" s="93"/>
      <c r="S6" s="93"/>
      <c r="T6" s="93"/>
    </row>
    <row r="7" spans="1:21" ht="15" thickBot="1">
      <c r="A7" s="96"/>
      <c r="B7" s="96"/>
      <c r="C7" s="96"/>
      <c r="D7" s="96"/>
      <c r="E7" s="95"/>
      <c r="F7" s="93"/>
      <c r="G7" s="97"/>
      <c r="H7" s="93"/>
      <c r="I7" s="93"/>
      <c r="J7" s="95"/>
      <c r="K7" s="93"/>
      <c r="L7" s="93"/>
      <c r="M7" s="93"/>
      <c r="N7" s="93"/>
      <c r="O7" s="93"/>
      <c r="P7" s="93"/>
      <c r="Q7" s="93"/>
      <c r="R7" s="93"/>
      <c r="S7" s="93"/>
      <c r="T7" s="93"/>
    </row>
    <row r="8" spans="1:21" ht="15" thickBot="1">
      <c r="A8" s="215" t="s">
        <v>67</v>
      </c>
      <c r="B8" s="216"/>
      <c r="C8" s="216"/>
      <c r="D8" s="216"/>
      <c r="E8" s="216"/>
      <c r="F8" s="216"/>
      <c r="G8" s="216"/>
      <c r="H8" s="216"/>
      <c r="I8" s="216"/>
      <c r="J8" s="216"/>
      <c r="K8" s="217"/>
      <c r="L8" s="89">
        <f>N122</f>
        <v>538.210375</v>
      </c>
      <c r="M8" s="96"/>
      <c r="N8" s="96"/>
      <c r="O8" s="96"/>
      <c r="P8" s="93"/>
      <c r="Q8" s="93"/>
      <c r="R8" s="93"/>
      <c r="S8" s="93"/>
      <c r="T8" s="93"/>
    </row>
    <row r="9" spans="1:21">
      <c r="A9" s="96"/>
      <c r="B9" s="96"/>
      <c r="C9" s="96"/>
      <c r="D9" s="96"/>
      <c r="E9" s="93"/>
      <c r="F9" s="93"/>
      <c r="G9" s="95"/>
      <c r="H9" s="93"/>
      <c r="I9" s="93"/>
      <c r="J9" s="93"/>
      <c r="K9" s="93"/>
      <c r="L9" s="93"/>
      <c r="M9" s="93"/>
      <c r="N9" s="93"/>
      <c r="O9" s="93"/>
      <c r="P9" s="93"/>
      <c r="Q9" s="93"/>
      <c r="R9" s="93"/>
      <c r="S9" s="93"/>
      <c r="T9" s="93"/>
    </row>
    <row r="10" spans="1:21" ht="15" thickBot="1">
      <c r="A10" s="99" t="s">
        <v>68</v>
      </c>
      <c r="B10" s="99"/>
      <c r="C10" s="99"/>
      <c r="D10" s="99"/>
      <c r="E10" s="99"/>
      <c r="F10" s="99"/>
      <c r="G10" s="99"/>
      <c r="H10" s="97"/>
      <c r="I10" s="97"/>
      <c r="J10" s="97"/>
      <c r="K10" s="97"/>
      <c r="L10" s="97"/>
      <c r="M10" s="97"/>
      <c r="N10" s="97"/>
      <c r="O10" s="93"/>
      <c r="P10" s="93"/>
      <c r="Q10" s="93"/>
      <c r="R10" s="93"/>
      <c r="S10" s="93"/>
      <c r="T10" s="93"/>
    </row>
    <row r="11" spans="1:21">
      <c r="A11" s="195" t="s">
        <v>202</v>
      </c>
      <c r="B11" s="196"/>
      <c r="C11" s="196"/>
      <c r="D11" s="196"/>
      <c r="E11" s="196"/>
      <c r="F11" s="196"/>
      <c r="G11" s="196"/>
      <c r="H11" s="196"/>
      <c r="I11" s="196"/>
      <c r="J11" s="196"/>
      <c r="K11" s="196"/>
      <c r="L11" s="196"/>
      <c r="M11" s="196"/>
      <c r="N11" s="197"/>
      <c r="O11" s="100"/>
      <c r="P11" s="101"/>
      <c r="Q11" s="93"/>
      <c r="R11" s="93"/>
      <c r="S11" s="93"/>
      <c r="T11" s="93"/>
    </row>
    <row r="12" spans="1:21">
      <c r="A12" s="198"/>
      <c r="B12" s="199"/>
      <c r="C12" s="199"/>
      <c r="D12" s="199"/>
      <c r="E12" s="199"/>
      <c r="F12" s="199"/>
      <c r="G12" s="199"/>
      <c r="H12" s="199"/>
      <c r="I12" s="199"/>
      <c r="J12" s="199"/>
      <c r="K12" s="199"/>
      <c r="L12" s="199"/>
      <c r="M12" s="199"/>
      <c r="N12" s="200"/>
      <c r="O12" s="100"/>
      <c r="P12" s="101"/>
      <c r="Q12" s="93"/>
      <c r="R12" s="93"/>
      <c r="S12" s="93"/>
      <c r="T12" s="93"/>
    </row>
    <row r="13" spans="1:21">
      <c r="A13" s="198"/>
      <c r="B13" s="199"/>
      <c r="C13" s="199"/>
      <c r="D13" s="199"/>
      <c r="E13" s="199"/>
      <c r="F13" s="199"/>
      <c r="G13" s="199"/>
      <c r="H13" s="199"/>
      <c r="I13" s="199"/>
      <c r="J13" s="199"/>
      <c r="K13" s="199"/>
      <c r="L13" s="199"/>
      <c r="M13" s="199"/>
      <c r="N13" s="200"/>
      <c r="O13" s="100"/>
      <c r="P13" s="101"/>
      <c r="Q13" s="93"/>
      <c r="R13" s="93"/>
      <c r="S13" s="93"/>
      <c r="T13" s="93"/>
    </row>
    <row r="14" spans="1:21" ht="15" thickBot="1">
      <c r="A14" s="201"/>
      <c r="B14" s="202"/>
      <c r="C14" s="202"/>
      <c r="D14" s="202"/>
      <c r="E14" s="202"/>
      <c r="F14" s="202"/>
      <c r="G14" s="202"/>
      <c r="H14" s="202"/>
      <c r="I14" s="202"/>
      <c r="J14" s="202"/>
      <c r="K14" s="202"/>
      <c r="L14" s="202"/>
      <c r="M14" s="202"/>
      <c r="N14" s="203"/>
      <c r="O14" s="100"/>
      <c r="P14" s="101"/>
      <c r="Q14" s="93"/>
      <c r="R14" s="93"/>
      <c r="S14" s="93"/>
      <c r="T14" s="93"/>
    </row>
    <row r="15" spans="1:21">
      <c r="A15" s="102"/>
      <c r="B15" s="102"/>
      <c r="C15" s="102"/>
      <c r="D15" s="102"/>
      <c r="E15" s="102"/>
      <c r="F15" s="102"/>
      <c r="G15" s="102"/>
      <c r="H15" s="102"/>
      <c r="I15" s="102"/>
      <c r="J15" s="102"/>
      <c r="K15" s="102"/>
      <c r="L15" s="102"/>
      <c r="M15" s="102"/>
      <c r="N15" s="102"/>
      <c r="O15" s="101"/>
      <c r="P15" s="101"/>
      <c r="Q15" s="93"/>
      <c r="R15" s="93"/>
      <c r="S15" s="93"/>
      <c r="T15" s="93"/>
    </row>
    <row r="16" spans="1:21" ht="23.4">
      <c r="A16" s="220" t="s">
        <v>69</v>
      </c>
      <c r="B16" s="221"/>
      <c r="C16" s="221"/>
      <c r="D16" s="221"/>
      <c r="E16" s="221"/>
      <c r="F16" s="221"/>
      <c r="G16" s="221"/>
      <c r="H16" s="221"/>
      <c r="I16" s="221"/>
      <c r="J16" s="221"/>
      <c r="K16" s="221"/>
      <c r="L16" s="221"/>
      <c r="M16" s="221"/>
      <c r="N16" s="221"/>
      <c r="O16" s="221"/>
      <c r="P16" s="221"/>
      <c r="Q16" s="221"/>
      <c r="R16" s="221"/>
      <c r="S16" s="221"/>
      <c r="T16" s="221"/>
      <c r="U16" s="222"/>
    </row>
    <row r="17" spans="1:22" ht="15.6">
      <c r="A17" s="192" t="s">
        <v>70</v>
      </c>
      <c r="B17" s="192"/>
      <c r="C17" s="192"/>
      <c r="D17" s="192"/>
      <c r="E17" s="192"/>
      <c r="F17" s="192"/>
      <c r="G17" s="192"/>
      <c r="H17" s="192"/>
      <c r="I17" s="192"/>
      <c r="J17" s="192"/>
      <c r="K17" s="192"/>
      <c r="L17" s="192"/>
      <c r="M17" s="192"/>
      <c r="N17" s="103" t="s">
        <v>71</v>
      </c>
      <c r="O17" s="104" t="s">
        <v>72</v>
      </c>
      <c r="P17" s="103" t="s">
        <v>73</v>
      </c>
      <c r="Q17" s="104" t="s">
        <v>74</v>
      </c>
      <c r="R17" s="103" t="s">
        <v>73</v>
      </c>
      <c r="S17" s="104" t="s">
        <v>75</v>
      </c>
      <c r="T17" s="105" t="s">
        <v>73</v>
      </c>
      <c r="U17" s="105" t="s">
        <v>76</v>
      </c>
      <c r="V17" s="6"/>
    </row>
    <row r="18" spans="1:22">
      <c r="A18" s="106" t="s">
        <v>77</v>
      </c>
      <c r="B18" s="204" t="s">
        <v>78</v>
      </c>
      <c r="C18" s="204"/>
      <c r="D18" s="204"/>
      <c r="E18" s="204"/>
      <c r="F18" s="204"/>
      <c r="G18" s="204"/>
      <c r="H18" s="204"/>
      <c r="I18" s="204"/>
      <c r="J18" s="204"/>
      <c r="K18" s="204"/>
      <c r="L18" s="204"/>
      <c r="M18" s="204"/>
      <c r="N18" s="107" t="s">
        <v>79</v>
      </c>
      <c r="O18" s="108" t="s">
        <v>79</v>
      </c>
      <c r="P18" s="107"/>
      <c r="Q18" s="108" t="s">
        <v>79</v>
      </c>
      <c r="R18" s="109"/>
      <c r="S18" s="108" t="s">
        <v>79</v>
      </c>
      <c r="T18" s="110"/>
      <c r="U18" s="111" t="s">
        <v>79</v>
      </c>
      <c r="V18" s="6"/>
    </row>
    <row r="19" spans="1:22">
      <c r="A19" s="84"/>
      <c r="B19" s="193" t="s">
        <v>80</v>
      </c>
      <c r="C19" s="193"/>
      <c r="D19" s="193"/>
      <c r="E19" s="193"/>
      <c r="F19" s="193"/>
      <c r="G19" s="193"/>
      <c r="H19" s="193"/>
      <c r="I19" s="193"/>
      <c r="J19" s="193"/>
      <c r="K19" s="193"/>
      <c r="L19" s="193"/>
      <c r="M19" s="194"/>
      <c r="N19" s="85">
        <f>55*46.41</f>
        <v>2552.5499999999997</v>
      </c>
      <c r="O19" s="86"/>
      <c r="P19" s="87"/>
      <c r="Q19" s="86"/>
      <c r="R19" s="88"/>
      <c r="S19" s="86"/>
      <c r="T19" s="84"/>
      <c r="U19" s="112">
        <f>N19+O19+Q19+S19</f>
        <v>2552.5499999999997</v>
      </c>
      <c r="V19" s="6"/>
    </row>
    <row r="20" spans="1:22">
      <c r="A20" s="84"/>
      <c r="B20" s="193" t="s">
        <v>81</v>
      </c>
      <c r="C20" s="193"/>
      <c r="D20" s="193"/>
      <c r="E20" s="193"/>
      <c r="F20" s="193"/>
      <c r="G20" s="193"/>
      <c r="H20" s="193"/>
      <c r="I20" s="193"/>
      <c r="J20" s="193"/>
      <c r="K20" s="193"/>
      <c r="L20" s="193"/>
      <c r="M20" s="194"/>
      <c r="N20" s="85">
        <f>55*46.99</f>
        <v>2584.4500000000003</v>
      </c>
      <c r="O20" s="86"/>
      <c r="P20" s="87"/>
      <c r="Q20" s="86"/>
      <c r="R20" s="88"/>
      <c r="S20" s="86"/>
      <c r="T20" s="84"/>
      <c r="U20" s="112">
        <f t="shared" ref="U20:U28" si="0">N20+O20+Q20+S20</f>
        <v>2584.4500000000003</v>
      </c>
      <c r="V20" s="6"/>
    </row>
    <row r="21" spans="1:22">
      <c r="A21" s="84"/>
      <c r="B21" s="193"/>
      <c r="C21" s="193"/>
      <c r="D21" s="193"/>
      <c r="E21" s="193"/>
      <c r="F21" s="193"/>
      <c r="G21" s="193"/>
      <c r="H21" s="193"/>
      <c r="I21" s="193"/>
      <c r="J21" s="193"/>
      <c r="K21" s="193"/>
      <c r="L21" s="193"/>
      <c r="M21" s="194"/>
      <c r="N21" s="85"/>
      <c r="O21" s="86"/>
      <c r="P21" s="87"/>
      <c r="Q21" s="86"/>
      <c r="R21" s="88"/>
      <c r="S21" s="86"/>
      <c r="T21" s="84"/>
      <c r="U21" s="112">
        <f t="shared" si="0"/>
        <v>0</v>
      </c>
      <c r="V21" s="6"/>
    </row>
    <row r="22" spans="1:22">
      <c r="A22" s="84"/>
      <c r="B22" s="193"/>
      <c r="C22" s="193"/>
      <c r="D22" s="193"/>
      <c r="E22" s="193"/>
      <c r="F22" s="193"/>
      <c r="G22" s="193"/>
      <c r="H22" s="193"/>
      <c r="I22" s="193"/>
      <c r="J22" s="193"/>
      <c r="K22" s="193"/>
      <c r="L22" s="193"/>
      <c r="M22" s="194"/>
      <c r="N22" s="85"/>
      <c r="O22" s="86"/>
      <c r="P22" s="87"/>
      <c r="Q22" s="86"/>
      <c r="R22" s="88"/>
      <c r="S22" s="86"/>
      <c r="T22" s="84"/>
      <c r="U22" s="112">
        <f t="shared" si="0"/>
        <v>0</v>
      </c>
      <c r="V22" s="6"/>
    </row>
    <row r="23" spans="1:22">
      <c r="A23" s="84"/>
      <c r="B23" s="193"/>
      <c r="C23" s="193"/>
      <c r="D23" s="193"/>
      <c r="E23" s="193"/>
      <c r="F23" s="193"/>
      <c r="G23" s="193"/>
      <c r="H23" s="193"/>
      <c r="I23" s="193"/>
      <c r="J23" s="193"/>
      <c r="K23" s="193"/>
      <c r="L23" s="193"/>
      <c r="M23" s="194"/>
      <c r="N23" s="85"/>
      <c r="O23" s="86"/>
      <c r="P23" s="87"/>
      <c r="Q23" s="86"/>
      <c r="R23" s="88"/>
      <c r="S23" s="86"/>
      <c r="T23" s="84"/>
      <c r="U23" s="112">
        <f t="shared" si="0"/>
        <v>0</v>
      </c>
      <c r="V23" s="6"/>
    </row>
    <row r="24" spans="1:22">
      <c r="A24" s="84"/>
      <c r="B24" s="193"/>
      <c r="C24" s="193"/>
      <c r="D24" s="193"/>
      <c r="E24" s="193"/>
      <c r="F24" s="193"/>
      <c r="G24" s="193"/>
      <c r="H24" s="193"/>
      <c r="I24" s="193"/>
      <c r="J24" s="193"/>
      <c r="K24" s="193"/>
      <c r="L24" s="193"/>
      <c r="M24" s="194"/>
      <c r="N24" s="85"/>
      <c r="O24" s="86"/>
      <c r="P24" s="87"/>
      <c r="Q24" s="86"/>
      <c r="R24" s="88"/>
      <c r="S24" s="86"/>
      <c r="T24" s="84"/>
      <c r="U24" s="112">
        <f t="shared" si="0"/>
        <v>0</v>
      </c>
      <c r="V24" s="6"/>
    </row>
    <row r="25" spans="1:22">
      <c r="A25" s="84"/>
      <c r="B25" s="193"/>
      <c r="C25" s="193"/>
      <c r="D25" s="193"/>
      <c r="E25" s="193"/>
      <c r="F25" s="193"/>
      <c r="G25" s="193"/>
      <c r="H25" s="193"/>
      <c r="I25" s="193"/>
      <c r="J25" s="193"/>
      <c r="K25" s="193"/>
      <c r="L25" s="193"/>
      <c r="M25" s="194"/>
      <c r="N25" s="85"/>
      <c r="O25" s="86"/>
      <c r="P25" s="87"/>
      <c r="Q25" s="86"/>
      <c r="R25" s="88"/>
      <c r="S25" s="86"/>
      <c r="T25" s="84"/>
      <c r="U25" s="112">
        <f t="shared" si="0"/>
        <v>0</v>
      </c>
      <c r="V25" s="6"/>
    </row>
    <row r="26" spans="1:22">
      <c r="A26" s="84"/>
      <c r="B26" s="193"/>
      <c r="C26" s="193"/>
      <c r="D26" s="193"/>
      <c r="E26" s="193"/>
      <c r="F26" s="193"/>
      <c r="G26" s="193"/>
      <c r="H26" s="193"/>
      <c r="I26" s="193"/>
      <c r="J26" s="193"/>
      <c r="K26" s="193"/>
      <c r="L26" s="193"/>
      <c r="M26" s="194"/>
      <c r="N26" s="85"/>
      <c r="O26" s="86"/>
      <c r="P26" s="87"/>
      <c r="Q26" s="86"/>
      <c r="R26" s="88"/>
      <c r="S26" s="86"/>
      <c r="T26" s="84"/>
      <c r="U26" s="112">
        <f t="shared" si="0"/>
        <v>0</v>
      </c>
      <c r="V26" s="6"/>
    </row>
    <row r="27" spans="1:22">
      <c r="A27" s="84"/>
      <c r="B27" s="193"/>
      <c r="C27" s="193"/>
      <c r="D27" s="193"/>
      <c r="E27" s="193"/>
      <c r="F27" s="193"/>
      <c r="G27" s="193"/>
      <c r="H27" s="193"/>
      <c r="I27" s="193"/>
      <c r="J27" s="193"/>
      <c r="K27" s="193"/>
      <c r="L27" s="193"/>
      <c r="M27" s="194"/>
      <c r="N27" s="85"/>
      <c r="O27" s="86"/>
      <c r="P27" s="87"/>
      <c r="Q27" s="86"/>
      <c r="R27" s="88"/>
      <c r="S27" s="86"/>
      <c r="T27" s="84"/>
      <c r="U27" s="112">
        <f t="shared" si="0"/>
        <v>0</v>
      </c>
      <c r="V27" s="6"/>
    </row>
    <row r="28" spans="1:22">
      <c r="A28" s="84"/>
      <c r="B28" s="193"/>
      <c r="C28" s="193"/>
      <c r="D28" s="193"/>
      <c r="E28" s="193"/>
      <c r="F28" s="193"/>
      <c r="G28" s="193"/>
      <c r="H28" s="193"/>
      <c r="I28" s="193"/>
      <c r="J28" s="193"/>
      <c r="K28" s="193"/>
      <c r="L28" s="193"/>
      <c r="M28" s="194"/>
      <c r="N28" s="85"/>
      <c r="O28" s="86"/>
      <c r="P28" s="87"/>
      <c r="Q28" s="86"/>
      <c r="R28" s="88"/>
      <c r="S28" s="86"/>
      <c r="T28" s="84"/>
      <c r="U28" s="112">
        <f t="shared" si="0"/>
        <v>0</v>
      </c>
      <c r="V28" s="6"/>
    </row>
    <row r="29" spans="1:22">
      <c r="A29" s="113"/>
      <c r="B29" s="113"/>
      <c r="C29" s="113"/>
      <c r="D29" s="113"/>
      <c r="E29" s="113"/>
      <c r="F29" s="113"/>
      <c r="G29" s="113"/>
      <c r="H29" s="114"/>
      <c r="I29" s="114"/>
      <c r="J29" s="114"/>
      <c r="K29" s="114"/>
      <c r="L29" s="113"/>
      <c r="M29" s="115" t="s">
        <v>82</v>
      </c>
      <c r="N29" s="116">
        <f>SUM(N19:N28)</f>
        <v>5137</v>
      </c>
      <c r="O29" s="117">
        <f>SUM(O19:O28)</f>
        <v>0</v>
      </c>
      <c r="P29" s="118"/>
      <c r="Q29" s="119">
        <f>SUM(Q19:Q28)</f>
        <v>0</v>
      </c>
      <c r="R29" s="120"/>
      <c r="S29" s="119">
        <f>SUM(S19:S28)</f>
        <v>0</v>
      </c>
      <c r="T29" s="120"/>
      <c r="U29" s="119">
        <f>SUM(U19:U28)</f>
        <v>5137</v>
      </c>
      <c r="V29" s="6"/>
    </row>
    <row r="30" spans="1:22">
      <c r="A30" s="97"/>
      <c r="B30" s="97"/>
      <c r="C30" s="97"/>
      <c r="D30" s="97"/>
      <c r="E30" s="97"/>
      <c r="F30" s="97"/>
      <c r="G30" s="97"/>
      <c r="H30" s="97"/>
      <c r="I30" s="97"/>
      <c r="J30" s="97"/>
      <c r="K30" s="97"/>
      <c r="L30" s="97"/>
      <c r="M30" s="97"/>
      <c r="N30" s="121"/>
      <c r="O30" s="121"/>
      <c r="P30" s="122"/>
      <c r="Q30" s="123"/>
      <c r="R30" s="122"/>
      <c r="S30" s="123"/>
      <c r="T30" s="122"/>
      <c r="U30" s="121"/>
    </row>
    <row r="31" spans="1:22" ht="15.6">
      <c r="A31" s="192" t="s">
        <v>83</v>
      </c>
      <c r="B31" s="192"/>
      <c r="C31" s="192"/>
      <c r="D31" s="192"/>
      <c r="E31" s="192"/>
      <c r="F31" s="192"/>
      <c r="G31" s="192"/>
      <c r="H31" s="192"/>
      <c r="I31" s="192"/>
      <c r="J31" s="192"/>
      <c r="K31" s="192"/>
      <c r="L31" s="192"/>
      <c r="M31" s="192"/>
      <c r="N31" s="103" t="s">
        <v>71</v>
      </c>
      <c r="O31" s="104" t="s">
        <v>72</v>
      </c>
      <c r="P31" s="103" t="s">
        <v>73</v>
      </c>
      <c r="Q31" s="104" t="s">
        <v>74</v>
      </c>
      <c r="R31" s="103" t="s">
        <v>73</v>
      </c>
      <c r="S31" s="104" t="s">
        <v>75</v>
      </c>
      <c r="T31" s="105" t="s">
        <v>73</v>
      </c>
      <c r="U31" s="105" t="s">
        <v>76</v>
      </c>
      <c r="V31" s="6"/>
    </row>
    <row r="32" spans="1:22">
      <c r="A32" s="106" t="s">
        <v>77</v>
      </c>
      <c r="B32" s="204" t="s">
        <v>78</v>
      </c>
      <c r="C32" s="204"/>
      <c r="D32" s="204"/>
      <c r="E32" s="204"/>
      <c r="F32" s="204"/>
      <c r="G32" s="204"/>
      <c r="H32" s="204"/>
      <c r="I32" s="204"/>
      <c r="J32" s="204"/>
      <c r="K32" s="204"/>
      <c r="L32" s="204"/>
      <c r="M32" s="204"/>
      <c r="N32" s="107" t="s">
        <v>79</v>
      </c>
      <c r="O32" s="108" t="s">
        <v>79</v>
      </c>
      <c r="P32" s="107"/>
      <c r="Q32" s="108" t="s">
        <v>79</v>
      </c>
      <c r="R32" s="109"/>
      <c r="S32" s="108" t="s">
        <v>79</v>
      </c>
      <c r="T32" s="110"/>
      <c r="U32" s="111" t="s">
        <v>79</v>
      </c>
      <c r="V32" s="6"/>
    </row>
    <row r="33" spans="1:22">
      <c r="A33" s="84"/>
      <c r="B33" s="193" t="s">
        <v>84</v>
      </c>
      <c r="C33" s="193"/>
      <c r="D33" s="193"/>
      <c r="E33" s="193"/>
      <c r="F33" s="193"/>
      <c r="G33" s="193"/>
      <c r="H33" s="193"/>
      <c r="I33" s="193"/>
      <c r="J33" s="193"/>
      <c r="K33" s="193"/>
      <c r="L33" s="193"/>
      <c r="M33" s="194"/>
      <c r="N33" s="85">
        <v>1000</v>
      </c>
      <c r="O33" s="86"/>
      <c r="P33" s="87"/>
      <c r="Q33" s="86"/>
      <c r="R33" s="88"/>
      <c r="S33" s="86"/>
      <c r="T33" s="84"/>
      <c r="U33" s="112">
        <f t="shared" ref="U33:U42" si="1">N33+O33+Q33+S33</f>
        <v>1000</v>
      </c>
      <c r="V33" s="6"/>
    </row>
    <row r="34" spans="1:22">
      <c r="A34" s="84"/>
      <c r="B34" s="193"/>
      <c r="C34" s="193"/>
      <c r="D34" s="193"/>
      <c r="E34" s="193"/>
      <c r="F34" s="193"/>
      <c r="G34" s="193"/>
      <c r="H34" s="193"/>
      <c r="I34" s="193"/>
      <c r="J34" s="193"/>
      <c r="K34" s="193"/>
      <c r="L34" s="193"/>
      <c r="M34" s="194"/>
      <c r="N34" s="85"/>
      <c r="O34" s="86"/>
      <c r="P34" s="87"/>
      <c r="Q34" s="86"/>
      <c r="R34" s="88"/>
      <c r="S34" s="86"/>
      <c r="T34" s="84"/>
      <c r="U34" s="112">
        <f t="shared" si="1"/>
        <v>0</v>
      </c>
      <c r="V34" s="6"/>
    </row>
    <row r="35" spans="1:22">
      <c r="A35" s="84"/>
      <c r="B35" s="193"/>
      <c r="C35" s="193"/>
      <c r="D35" s="193"/>
      <c r="E35" s="193"/>
      <c r="F35" s="193"/>
      <c r="G35" s="193"/>
      <c r="H35" s="193"/>
      <c r="I35" s="193"/>
      <c r="J35" s="193"/>
      <c r="K35" s="193"/>
      <c r="L35" s="193"/>
      <c r="M35" s="194"/>
      <c r="N35" s="85"/>
      <c r="O35" s="86"/>
      <c r="P35" s="87"/>
      <c r="Q35" s="86"/>
      <c r="R35" s="88"/>
      <c r="S35" s="86"/>
      <c r="T35" s="84"/>
      <c r="U35" s="112">
        <f t="shared" si="1"/>
        <v>0</v>
      </c>
      <c r="V35" s="6"/>
    </row>
    <row r="36" spans="1:22">
      <c r="A36" s="84"/>
      <c r="B36" s="193"/>
      <c r="C36" s="193"/>
      <c r="D36" s="193"/>
      <c r="E36" s="193"/>
      <c r="F36" s="193"/>
      <c r="G36" s="193"/>
      <c r="H36" s="193"/>
      <c r="I36" s="193"/>
      <c r="J36" s="193"/>
      <c r="K36" s="193"/>
      <c r="L36" s="193"/>
      <c r="M36" s="194"/>
      <c r="N36" s="85"/>
      <c r="O36" s="86"/>
      <c r="P36" s="87"/>
      <c r="Q36" s="86"/>
      <c r="R36" s="88"/>
      <c r="S36" s="86"/>
      <c r="T36" s="84"/>
      <c r="U36" s="112">
        <f t="shared" si="1"/>
        <v>0</v>
      </c>
      <c r="V36" s="6"/>
    </row>
    <row r="37" spans="1:22">
      <c r="A37" s="84"/>
      <c r="B37" s="193"/>
      <c r="C37" s="193"/>
      <c r="D37" s="193"/>
      <c r="E37" s="193"/>
      <c r="F37" s="193"/>
      <c r="G37" s="193"/>
      <c r="H37" s="193"/>
      <c r="I37" s="193"/>
      <c r="J37" s="193"/>
      <c r="K37" s="193"/>
      <c r="L37" s="193"/>
      <c r="M37" s="194"/>
      <c r="N37" s="85"/>
      <c r="O37" s="86"/>
      <c r="P37" s="87"/>
      <c r="Q37" s="86"/>
      <c r="R37" s="88"/>
      <c r="S37" s="86"/>
      <c r="T37" s="84"/>
      <c r="U37" s="112">
        <f t="shared" si="1"/>
        <v>0</v>
      </c>
      <c r="V37" s="6"/>
    </row>
    <row r="38" spans="1:22">
      <c r="A38" s="84"/>
      <c r="B38" s="193"/>
      <c r="C38" s="193"/>
      <c r="D38" s="193"/>
      <c r="E38" s="193"/>
      <c r="F38" s="193"/>
      <c r="G38" s="193"/>
      <c r="H38" s="193"/>
      <c r="I38" s="193"/>
      <c r="J38" s="193"/>
      <c r="K38" s="193"/>
      <c r="L38" s="193"/>
      <c r="M38" s="194"/>
      <c r="N38" s="85"/>
      <c r="O38" s="86"/>
      <c r="P38" s="87"/>
      <c r="Q38" s="86"/>
      <c r="R38" s="88"/>
      <c r="S38" s="86"/>
      <c r="T38" s="84"/>
      <c r="U38" s="112">
        <f t="shared" si="1"/>
        <v>0</v>
      </c>
      <c r="V38" s="6"/>
    </row>
    <row r="39" spans="1:22">
      <c r="A39" s="84"/>
      <c r="B39" s="193"/>
      <c r="C39" s="193"/>
      <c r="D39" s="193"/>
      <c r="E39" s="193"/>
      <c r="F39" s="193"/>
      <c r="G39" s="193"/>
      <c r="H39" s="193"/>
      <c r="I39" s="193"/>
      <c r="J39" s="193"/>
      <c r="K39" s="193"/>
      <c r="L39" s="193"/>
      <c r="M39" s="194"/>
      <c r="N39" s="85"/>
      <c r="O39" s="86"/>
      <c r="P39" s="87"/>
      <c r="Q39" s="86"/>
      <c r="R39" s="88"/>
      <c r="S39" s="86"/>
      <c r="T39" s="84"/>
      <c r="U39" s="112">
        <f t="shared" si="1"/>
        <v>0</v>
      </c>
      <c r="V39" s="6"/>
    </row>
    <row r="40" spans="1:22">
      <c r="A40" s="84"/>
      <c r="B40" s="193"/>
      <c r="C40" s="193"/>
      <c r="D40" s="193"/>
      <c r="E40" s="193"/>
      <c r="F40" s="193"/>
      <c r="G40" s="193"/>
      <c r="H40" s="193"/>
      <c r="I40" s="193"/>
      <c r="J40" s="193"/>
      <c r="K40" s="193"/>
      <c r="L40" s="193"/>
      <c r="M40" s="194"/>
      <c r="N40" s="85"/>
      <c r="O40" s="86"/>
      <c r="P40" s="87"/>
      <c r="Q40" s="86"/>
      <c r="R40" s="88"/>
      <c r="S40" s="86"/>
      <c r="T40" s="84"/>
      <c r="U40" s="112">
        <f t="shared" si="1"/>
        <v>0</v>
      </c>
      <c r="V40" s="6"/>
    </row>
    <row r="41" spans="1:22">
      <c r="A41" s="84"/>
      <c r="B41" s="193"/>
      <c r="C41" s="193"/>
      <c r="D41" s="193"/>
      <c r="E41" s="193"/>
      <c r="F41" s="193"/>
      <c r="G41" s="193"/>
      <c r="H41" s="193"/>
      <c r="I41" s="193"/>
      <c r="J41" s="193"/>
      <c r="K41" s="193"/>
      <c r="L41" s="193"/>
      <c r="M41" s="194"/>
      <c r="N41" s="85"/>
      <c r="O41" s="86"/>
      <c r="P41" s="87"/>
      <c r="Q41" s="86"/>
      <c r="R41" s="88"/>
      <c r="S41" s="86"/>
      <c r="T41" s="84"/>
      <c r="U41" s="112">
        <f t="shared" si="1"/>
        <v>0</v>
      </c>
      <c r="V41" s="6"/>
    </row>
    <row r="42" spans="1:22">
      <c r="A42" s="84"/>
      <c r="B42" s="193"/>
      <c r="C42" s="193"/>
      <c r="D42" s="193"/>
      <c r="E42" s="193"/>
      <c r="F42" s="193"/>
      <c r="G42" s="193"/>
      <c r="H42" s="193"/>
      <c r="I42" s="193"/>
      <c r="J42" s="193"/>
      <c r="K42" s="193"/>
      <c r="L42" s="193"/>
      <c r="M42" s="194"/>
      <c r="N42" s="85"/>
      <c r="O42" s="86"/>
      <c r="P42" s="87"/>
      <c r="Q42" s="86"/>
      <c r="R42" s="88"/>
      <c r="S42" s="86"/>
      <c r="T42" s="84"/>
      <c r="U42" s="112">
        <f t="shared" si="1"/>
        <v>0</v>
      </c>
      <c r="V42" s="6"/>
    </row>
    <row r="43" spans="1:22">
      <c r="A43" s="113"/>
      <c r="B43" s="113"/>
      <c r="C43" s="113"/>
      <c r="D43" s="113"/>
      <c r="E43" s="113"/>
      <c r="F43" s="113"/>
      <c r="G43" s="113"/>
      <c r="H43" s="114"/>
      <c r="I43" s="114"/>
      <c r="J43" s="114"/>
      <c r="K43" s="114"/>
      <c r="L43" s="113"/>
      <c r="M43" s="115" t="s">
        <v>85</v>
      </c>
      <c r="N43" s="116">
        <f>SUM(N33:N42)</f>
        <v>1000</v>
      </c>
      <c r="O43" s="117">
        <f>SUM(O33:O42)</f>
        <v>0</v>
      </c>
      <c r="P43" s="118"/>
      <c r="Q43" s="119">
        <f>SUM(Q33:Q42)</f>
        <v>0</v>
      </c>
      <c r="R43" s="120"/>
      <c r="S43" s="119">
        <f>SUM(S33:S42)</f>
        <v>0</v>
      </c>
      <c r="T43" s="120"/>
      <c r="U43" s="119">
        <f>SUM(U33:U42)</f>
        <v>1000</v>
      </c>
      <c r="V43" s="6"/>
    </row>
    <row r="44" spans="1:22">
      <c r="A44" s="97"/>
      <c r="B44" s="97"/>
      <c r="C44" s="97"/>
      <c r="D44" s="97"/>
      <c r="E44" s="97"/>
      <c r="F44" s="97"/>
      <c r="G44" s="97"/>
      <c r="H44" s="97"/>
      <c r="I44" s="97"/>
      <c r="J44" s="97"/>
      <c r="K44" s="97"/>
      <c r="L44" s="97"/>
      <c r="M44" s="97"/>
      <c r="N44" s="121"/>
      <c r="O44" s="121"/>
      <c r="P44" s="122"/>
      <c r="Q44" s="123"/>
      <c r="R44" s="122"/>
      <c r="S44" s="123"/>
      <c r="T44" s="122"/>
      <c r="U44" s="121"/>
    </row>
    <row r="45" spans="1:22" ht="15.6">
      <c r="A45" s="192" t="s">
        <v>86</v>
      </c>
      <c r="B45" s="192"/>
      <c r="C45" s="192"/>
      <c r="D45" s="192"/>
      <c r="E45" s="192"/>
      <c r="F45" s="192"/>
      <c r="G45" s="192"/>
      <c r="H45" s="192"/>
      <c r="I45" s="192"/>
      <c r="J45" s="192"/>
      <c r="K45" s="192"/>
      <c r="L45" s="192"/>
      <c r="M45" s="192"/>
      <c r="N45" s="103" t="s">
        <v>71</v>
      </c>
      <c r="O45" s="104" t="s">
        <v>72</v>
      </c>
      <c r="P45" s="103" t="s">
        <v>73</v>
      </c>
      <c r="Q45" s="104" t="s">
        <v>74</v>
      </c>
      <c r="R45" s="103" t="s">
        <v>73</v>
      </c>
      <c r="S45" s="104" t="s">
        <v>75</v>
      </c>
      <c r="T45" s="105" t="s">
        <v>73</v>
      </c>
      <c r="U45" s="105" t="s">
        <v>76</v>
      </c>
      <c r="V45" s="6"/>
    </row>
    <row r="46" spans="1:22" ht="30" customHeight="1">
      <c r="A46" s="106" t="s">
        <v>77</v>
      </c>
      <c r="B46" s="204" t="s">
        <v>78</v>
      </c>
      <c r="C46" s="204"/>
      <c r="D46" s="204"/>
      <c r="E46" s="204"/>
      <c r="F46" s="204"/>
      <c r="G46" s="204"/>
      <c r="H46" s="204"/>
      <c r="I46" s="204"/>
      <c r="J46" s="204"/>
      <c r="K46" s="204"/>
      <c r="L46" s="204"/>
      <c r="M46" s="204"/>
      <c r="N46" s="107" t="s">
        <v>79</v>
      </c>
      <c r="O46" s="108" t="s">
        <v>79</v>
      </c>
      <c r="P46" s="107"/>
      <c r="Q46" s="108" t="s">
        <v>79</v>
      </c>
      <c r="R46" s="109"/>
      <c r="S46" s="108" t="s">
        <v>79</v>
      </c>
      <c r="T46" s="110"/>
      <c r="U46" s="111" t="s">
        <v>79</v>
      </c>
      <c r="V46" s="6"/>
    </row>
    <row r="47" spans="1:22">
      <c r="A47" s="84"/>
      <c r="B47" s="193" t="s">
        <v>87</v>
      </c>
      <c r="C47" s="193"/>
      <c r="D47" s="193"/>
      <c r="E47" s="193"/>
      <c r="F47" s="193"/>
      <c r="G47" s="193"/>
      <c r="H47" s="193"/>
      <c r="I47" s="193"/>
      <c r="J47" s="193"/>
      <c r="K47" s="193"/>
      <c r="L47" s="193"/>
      <c r="M47" s="193"/>
      <c r="N47" s="85">
        <f>N19*0.1875</f>
        <v>478.60312499999998</v>
      </c>
      <c r="O47" s="86"/>
      <c r="P47" s="87"/>
      <c r="Q47" s="86"/>
      <c r="R47" s="88"/>
      <c r="S47" s="86"/>
      <c r="T47" s="84"/>
      <c r="U47" s="112">
        <f t="shared" ref="U47:U56" si="2">N47+O47+Q47+S47</f>
        <v>478.60312499999998</v>
      </c>
      <c r="V47" s="6"/>
    </row>
    <row r="48" spans="1:22">
      <c r="A48" s="84"/>
      <c r="B48" s="193" t="s">
        <v>88</v>
      </c>
      <c r="C48" s="193"/>
      <c r="D48" s="193"/>
      <c r="E48" s="193"/>
      <c r="F48" s="193"/>
      <c r="G48" s="193"/>
      <c r="H48" s="193"/>
      <c r="I48" s="193"/>
      <c r="J48" s="193"/>
      <c r="K48" s="193"/>
      <c r="L48" s="193"/>
      <c r="M48" s="193"/>
      <c r="N48" s="188">
        <f>N20*0.1875</f>
        <v>484.58437500000002</v>
      </c>
      <c r="O48" s="86"/>
      <c r="P48" s="87"/>
      <c r="Q48" s="86"/>
      <c r="R48" s="88"/>
      <c r="S48" s="86"/>
      <c r="T48" s="84"/>
      <c r="U48" s="112">
        <f t="shared" si="2"/>
        <v>484.58437500000002</v>
      </c>
      <c r="V48" s="6"/>
    </row>
    <row r="49" spans="1:22">
      <c r="A49" s="84"/>
      <c r="B49" s="193"/>
      <c r="C49" s="193"/>
      <c r="D49" s="193"/>
      <c r="E49" s="193"/>
      <c r="F49" s="193"/>
      <c r="G49" s="193"/>
      <c r="H49" s="193"/>
      <c r="I49" s="193"/>
      <c r="J49" s="193"/>
      <c r="K49" s="193"/>
      <c r="L49" s="193"/>
      <c r="M49" s="193"/>
      <c r="N49" s="85"/>
      <c r="O49" s="86"/>
      <c r="P49" s="87"/>
      <c r="Q49" s="86"/>
      <c r="R49" s="88"/>
      <c r="S49" s="86"/>
      <c r="T49" s="84"/>
      <c r="U49" s="112">
        <f t="shared" si="2"/>
        <v>0</v>
      </c>
      <c r="V49" s="6"/>
    </row>
    <row r="50" spans="1:22">
      <c r="A50" s="84"/>
      <c r="B50" s="193"/>
      <c r="C50" s="193"/>
      <c r="D50" s="193"/>
      <c r="E50" s="193"/>
      <c r="F50" s="193"/>
      <c r="G50" s="193"/>
      <c r="H50" s="193"/>
      <c r="I50" s="193"/>
      <c r="J50" s="193"/>
      <c r="K50" s="193"/>
      <c r="L50" s="193"/>
      <c r="M50" s="193"/>
      <c r="N50" s="85"/>
      <c r="O50" s="86"/>
      <c r="P50" s="87"/>
      <c r="Q50" s="86"/>
      <c r="R50" s="88"/>
      <c r="S50" s="86"/>
      <c r="T50" s="84"/>
      <c r="U50" s="112">
        <f t="shared" si="2"/>
        <v>0</v>
      </c>
      <c r="V50" s="6"/>
    </row>
    <row r="51" spans="1:22">
      <c r="A51" s="84"/>
      <c r="B51" s="193"/>
      <c r="C51" s="193"/>
      <c r="D51" s="193"/>
      <c r="E51" s="193"/>
      <c r="F51" s="193"/>
      <c r="G51" s="193"/>
      <c r="H51" s="193"/>
      <c r="I51" s="193"/>
      <c r="J51" s="193"/>
      <c r="K51" s="193"/>
      <c r="L51" s="193"/>
      <c r="M51" s="193"/>
      <c r="N51" s="85"/>
      <c r="O51" s="86"/>
      <c r="P51" s="87"/>
      <c r="Q51" s="86"/>
      <c r="R51" s="88"/>
      <c r="S51" s="86"/>
      <c r="T51" s="84"/>
      <c r="U51" s="112">
        <f t="shared" si="2"/>
        <v>0</v>
      </c>
      <c r="V51" s="6"/>
    </row>
    <row r="52" spans="1:22">
      <c r="A52" s="84"/>
      <c r="B52" s="193"/>
      <c r="C52" s="193"/>
      <c r="D52" s="193"/>
      <c r="E52" s="193"/>
      <c r="F52" s="193"/>
      <c r="G52" s="193"/>
      <c r="H52" s="193"/>
      <c r="I52" s="193"/>
      <c r="J52" s="193"/>
      <c r="K52" s="193"/>
      <c r="L52" s="193"/>
      <c r="M52" s="193"/>
      <c r="N52" s="85"/>
      <c r="O52" s="86"/>
      <c r="P52" s="87"/>
      <c r="Q52" s="86"/>
      <c r="R52" s="88"/>
      <c r="S52" s="86"/>
      <c r="T52" s="84"/>
      <c r="U52" s="112">
        <f t="shared" si="2"/>
        <v>0</v>
      </c>
      <c r="V52" s="6"/>
    </row>
    <row r="53" spans="1:22">
      <c r="A53" s="84"/>
      <c r="B53" s="193"/>
      <c r="C53" s="193"/>
      <c r="D53" s="193"/>
      <c r="E53" s="193"/>
      <c r="F53" s="193"/>
      <c r="G53" s="193"/>
      <c r="H53" s="193"/>
      <c r="I53" s="193"/>
      <c r="J53" s="193"/>
      <c r="K53" s="193"/>
      <c r="L53" s="193"/>
      <c r="M53" s="193"/>
      <c r="N53" s="85"/>
      <c r="O53" s="86"/>
      <c r="P53" s="87"/>
      <c r="Q53" s="86"/>
      <c r="R53" s="88"/>
      <c r="S53" s="86"/>
      <c r="T53" s="84"/>
      <c r="U53" s="112">
        <f t="shared" si="2"/>
        <v>0</v>
      </c>
      <c r="V53" s="6"/>
    </row>
    <row r="54" spans="1:22">
      <c r="A54" s="84"/>
      <c r="B54" s="193"/>
      <c r="C54" s="193"/>
      <c r="D54" s="193"/>
      <c r="E54" s="193"/>
      <c r="F54" s="193"/>
      <c r="G54" s="193"/>
      <c r="H54" s="193"/>
      <c r="I54" s="193"/>
      <c r="J54" s="193"/>
      <c r="K54" s="193"/>
      <c r="L54" s="193"/>
      <c r="M54" s="193"/>
      <c r="N54" s="85"/>
      <c r="O54" s="86"/>
      <c r="P54" s="87"/>
      <c r="Q54" s="86"/>
      <c r="R54" s="88"/>
      <c r="S54" s="86"/>
      <c r="T54" s="84"/>
      <c r="U54" s="112">
        <f t="shared" si="2"/>
        <v>0</v>
      </c>
      <c r="V54" s="6"/>
    </row>
    <row r="55" spans="1:22">
      <c r="A55" s="84"/>
      <c r="B55" s="193"/>
      <c r="C55" s="193"/>
      <c r="D55" s="193"/>
      <c r="E55" s="193"/>
      <c r="F55" s="193"/>
      <c r="G55" s="193"/>
      <c r="H55" s="193"/>
      <c r="I55" s="193"/>
      <c r="J55" s="193"/>
      <c r="K55" s="193"/>
      <c r="L55" s="193"/>
      <c r="M55" s="193"/>
      <c r="N55" s="85"/>
      <c r="O55" s="86"/>
      <c r="P55" s="87"/>
      <c r="Q55" s="86"/>
      <c r="R55" s="88"/>
      <c r="S55" s="86"/>
      <c r="T55" s="84"/>
      <c r="U55" s="112">
        <f t="shared" si="2"/>
        <v>0</v>
      </c>
      <c r="V55" s="6"/>
    </row>
    <row r="56" spans="1:22">
      <c r="A56" s="84"/>
      <c r="B56" s="193"/>
      <c r="C56" s="193"/>
      <c r="D56" s="193"/>
      <c r="E56" s="193"/>
      <c r="F56" s="193"/>
      <c r="G56" s="193"/>
      <c r="H56" s="193"/>
      <c r="I56" s="193"/>
      <c r="J56" s="193"/>
      <c r="K56" s="193"/>
      <c r="L56" s="193"/>
      <c r="M56" s="193"/>
      <c r="N56" s="85"/>
      <c r="O56" s="86"/>
      <c r="P56" s="87"/>
      <c r="Q56" s="86"/>
      <c r="R56" s="88"/>
      <c r="S56" s="86"/>
      <c r="T56" s="84"/>
      <c r="U56" s="112">
        <f t="shared" si="2"/>
        <v>0</v>
      </c>
      <c r="V56" s="6"/>
    </row>
    <row r="57" spans="1:22">
      <c r="A57" s="113"/>
      <c r="B57" s="113"/>
      <c r="C57" s="113"/>
      <c r="D57" s="113"/>
      <c r="E57" s="113"/>
      <c r="F57" s="113"/>
      <c r="G57" s="113"/>
      <c r="H57" s="114"/>
      <c r="I57" s="114"/>
      <c r="J57" s="114"/>
      <c r="K57" s="114"/>
      <c r="L57" s="113"/>
      <c r="M57" s="124" t="s">
        <v>89</v>
      </c>
      <c r="N57" s="116">
        <f>SUM(N47:N56)</f>
        <v>963.1875</v>
      </c>
      <c r="O57" s="117">
        <f>SUM(O47:O56)</f>
        <v>0</v>
      </c>
      <c r="P57" s="118"/>
      <c r="Q57" s="119">
        <f>SUM(Q47:Q56)</f>
        <v>0</v>
      </c>
      <c r="R57" s="120"/>
      <c r="S57" s="119">
        <f>SUM(S47:S56)</f>
        <v>0</v>
      </c>
      <c r="T57" s="120"/>
      <c r="U57" s="119">
        <f>SUM(U47:U56)</f>
        <v>963.1875</v>
      </c>
      <c r="V57" s="6"/>
    </row>
    <row r="58" spans="1:22">
      <c r="A58" s="125"/>
      <c r="B58" s="125"/>
      <c r="C58" s="125"/>
      <c r="D58" s="125"/>
      <c r="E58" s="125"/>
      <c r="F58" s="125"/>
      <c r="G58" s="126"/>
      <c r="H58" s="126"/>
      <c r="I58" s="126"/>
      <c r="J58" s="126"/>
      <c r="K58" s="126"/>
      <c r="L58" s="126"/>
      <c r="M58" s="126"/>
      <c r="N58" s="127"/>
      <c r="O58" s="127"/>
      <c r="P58" s="128"/>
      <c r="Q58" s="129"/>
      <c r="R58" s="128"/>
      <c r="S58" s="129"/>
      <c r="T58" s="128"/>
      <c r="U58" s="127"/>
    </row>
    <row r="59" spans="1:22" s="142" customFormat="1" ht="24" thickBot="1">
      <c r="A59" s="130"/>
      <c r="B59" s="130"/>
      <c r="C59" s="130"/>
      <c r="D59" s="130"/>
      <c r="E59" s="130"/>
      <c r="F59" s="131"/>
      <c r="G59" s="131"/>
      <c r="H59" s="131"/>
      <c r="I59" s="131"/>
      <c r="J59" s="132"/>
      <c r="K59" s="133"/>
      <c r="L59" s="134"/>
      <c r="M59" s="135" t="s">
        <v>90</v>
      </c>
      <c r="N59" s="136">
        <f>SUM(N29,N43,N57)</f>
        <v>7100.1875</v>
      </c>
      <c r="O59" s="137">
        <f>SUM(O29,O43,O57)</f>
        <v>0</v>
      </c>
      <c r="P59" s="138"/>
      <c r="Q59" s="139">
        <f>SUM(Q29,Q43,Q57)</f>
        <v>0</v>
      </c>
      <c r="R59" s="138"/>
      <c r="S59" s="139">
        <f>SUM(S29,S43,S57)</f>
        <v>0</v>
      </c>
      <c r="T59" s="140"/>
      <c r="U59" s="139">
        <f>SUM(U29,U43,U57)</f>
        <v>7100.1875</v>
      </c>
      <c r="V59" s="141"/>
    </row>
    <row r="60" spans="1:22">
      <c r="A60" s="125"/>
      <c r="B60" s="125"/>
      <c r="C60" s="125"/>
      <c r="D60" s="125"/>
      <c r="E60" s="125"/>
      <c r="F60" s="125"/>
      <c r="G60" s="113"/>
      <c r="H60" s="113"/>
      <c r="I60" s="113"/>
      <c r="J60" s="113"/>
      <c r="K60" s="113"/>
      <c r="L60" s="113"/>
      <c r="M60" s="113"/>
      <c r="N60" s="114"/>
      <c r="O60" s="114"/>
      <c r="P60" s="143"/>
      <c r="Q60" s="114"/>
      <c r="R60" s="143"/>
      <c r="S60" s="114"/>
      <c r="T60" s="128"/>
    </row>
    <row r="61" spans="1:22" ht="23.4">
      <c r="A61" s="223" t="s">
        <v>91</v>
      </c>
      <c r="B61" s="224"/>
      <c r="C61" s="224"/>
      <c r="D61" s="224"/>
      <c r="E61" s="224"/>
      <c r="F61" s="224"/>
      <c r="G61" s="224"/>
      <c r="H61" s="224"/>
      <c r="I61" s="224"/>
      <c r="J61" s="224"/>
      <c r="K61" s="224"/>
      <c r="L61" s="224"/>
      <c r="M61" s="224"/>
      <c r="N61" s="224"/>
      <c r="O61" s="224"/>
      <c r="P61" s="224"/>
      <c r="Q61" s="224"/>
      <c r="R61" s="224"/>
      <c r="S61" s="224"/>
      <c r="T61" s="224"/>
      <c r="U61" s="225"/>
    </row>
    <row r="62" spans="1:22" ht="15.6">
      <c r="A62" s="205" t="s">
        <v>92</v>
      </c>
      <c r="B62" s="206"/>
      <c r="C62" s="206"/>
      <c r="D62" s="206"/>
      <c r="E62" s="206"/>
      <c r="F62" s="206"/>
      <c r="G62" s="206"/>
      <c r="H62" s="206"/>
      <c r="I62" s="206"/>
      <c r="J62" s="206"/>
      <c r="K62" s="206"/>
      <c r="L62" s="206"/>
      <c r="M62" s="207"/>
      <c r="N62" s="144" t="s">
        <v>71</v>
      </c>
      <c r="O62" s="145" t="s">
        <v>72</v>
      </c>
      <c r="P62" s="144" t="s">
        <v>73</v>
      </c>
      <c r="Q62" s="145" t="s">
        <v>74</v>
      </c>
      <c r="R62" s="144" t="s">
        <v>73</v>
      </c>
      <c r="S62" s="145" t="s">
        <v>75</v>
      </c>
      <c r="T62" s="146" t="s">
        <v>73</v>
      </c>
      <c r="U62" s="146" t="s">
        <v>76</v>
      </c>
    </row>
    <row r="63" spans="1:22" ht="30" customHeight="1">
      <c r="A63" s="106" t="s">
        <v>77</v>
      </c>
      <c r="B63" s="204" t="s">
        <v>78</v>
      </c>
      <c r="C63" s="204"/>
      <c r="D63" s="204"/>
      <c r="E63" s="204"/>
      <c r="F63" s="204"/>
      <c r="G63" s="204"/>
      <c r="H63" s="204"/>
      <c r="I63" s="204"/>
      <c r="J63" s="204"/>
      <c r="K63" s="204"/>
      <c r="L63" s="204"/>
      <c r="M63" s="204"/>
      <c r="N63" s="107" t="s">
        <v>79</v>
      </c>
      <c r="O63" s="108" t="s">
        <v>79</v>
      </c>
      <c r="P63" s="107"/>
      <c r="Q63" s="108" t="s">
        <v>79</v>
      </c>
      <c r="R63" s="109"/>
      <c r="S63" s="108" t="s">
        <v>79</v>
      </c>
      <c r="T63" s="110"/>
      <c r="U63" s="111" t="s">
        <v>79</v>
      </c>
    </row>
    <row r="64" spans="1:22">
      <c r="A64" s="84"/>
      <c r="B64" s="193"/>
      <c r="C64" s="193"/>
      <c r="D64" s="193"/>
      <c r="E64" s="193"/>
      <c r="F64" s="193"/>
      <c r="G64" s="193"/>
      <c r="H64" s="193"/>
      <c r="I64" s="193"/>
      <c r="J64" s="193"/>
      <c r="K64" s="193"/>
      <c r="L64" s="193"/>
      <c r="M64" s="193"/>
      <c r="N64" s="85"/>
      <c r="O64" s="86"/>
      <c r="P64" s="87"/>
      <c r="Q64" s="86"/>
      <c r="R64" s="88"/>
      <c r="S64" s="86"/>
      <c r="T64" s="84"/>
      <c r="U64" s="112">
        <f>N64+O64+Q64+S64</f>
        <v>0</v>
      </c>
    </row>
    <row r="65" spans="1:21">
      <c r="A65" s="84"/>
      <c r="B65" s="193"/>
      <c r="C65" s="193"/>
      <c r="D65" s="193"/>
      <c r="E65" s="193"/>
      <c r="F65" s="193"/>
      <c r="G65" s="193"/>
      <c r="H65" s="193"/>
      <c r="I65" s="193"/>
      <c r="J65" s="193"/>
      <c r="K65" s="193"/>
      <c r="L65" s="193"/>
      <c r="M65" s="193"/>
      <c r="N65" s="85"/>
      <c r="O65" s="86"/>
      <c r="P65" s="87"/>
      <c r="Q65" s="86"/>
      <c r="R65" s="88"/>
      <c r="S65" s="86"/>
      <c r="T65" s="84"/>
      <c r="U65" s="112">
        <f t="shared" ref="U65:U73" si="3">N65+O65+Q65+S65</f>
        <v>0</v>
      </c>
    </row>
    <row r="66" spans="1:21">
      <c r="A66" s="84"/>
      <c r="B66" s="193"/>
      <c r="C66" s="193"/>
      <c r="D66" s="193"/>
      <c r="E66" s="193"/>
      <c r="F66" s="193"/>
      <c r="G66" s="193"/>
      <c r="H66" s="193"/>
      <c r="I66" s="193"/>
      <c r="J66" s="193"/>
      <c r="K66" s="193"/>
      <c r="L66" s="193"/>
      <c r="M66" s="193"/>
      <c r="N66" s="85"/>
      <c r="O66" s="86"/>
      <c r="P66" s="87"/>
      <c r="Q66" s="86"/>
      <c r="R66" s="88"/>
      <c r="S66" s="86"/>
      <c r="T66" s="84"/>
      <c r="U66" s="112">
        <f t="shared" si="3"/>
        <v>0</v>
      </c>
    </row>
    <row r="67" spans="1:21">
      <c r="A67" s="84"/>
      <c r="B67" s="193"/>
      <c r="C67" s="193"/>
      <c r="D67" s="193"/>
      <c r="E67" s="193"/>
      <c r="F67" s="193"/>
      <c r="G67" s="193"/>
      <c r="H67" s="193"/>
      <c r="I67" s="193"/>
      <c r="J67" s="193"/>
      <c r="K67" s="193"/>
      <c r="L67" s="193"/>
      <c r="M67" s="193"/>
      <c r="N67" s="85"/>
      <c r="O67" s="86"/>
      <c r="P67" s="87"/>
      <c r="Q67" s="86"/>
      <c r="R67" s="88"/>
      <c r="S67" s="86"/>
      <c r="T67" s="84"/>
      <c r="U67" s="112">
        <f t="shared" si="3"/>
        <v>0</v>
      </c>
    </row>
    <row r="68" spans="1:21">
      <c r="A68" s="84"/>
      <c r="B68" s="193"/>
      <c r="C68" s="193"/>
      <c r="D68" s="193"/>
      <c r="E68" s="193"/>
      <c r="F68" s="193"/>
      <c r="G68" s="193"/>
      <c r="H68" s="193"/>
      <c r="I68" s="193"/>
      <c r="J68" s="193"/>
      <c r="K68" s="193"/>
      <c r="L68" s="193"/>
      <c r="M68" s="193"/>
      <c r="N68" s="85"/>
      <c r="O68" s="86"/>
      <c r="P68" s="87"/>
      <c r="Q68" s="86"/>
      <c r="R68" s="88"/>
      <c r="S68" s="86"/>
      <c r="T68" s="84"/>
      <c r="U68" s="112">
        <f t="shared" si="3"/>
        <v>0</v>
      </c>
    </row>
    <row r="69" spans="1:21">
      <c r="A69" s="84"/>
      <c r="B69" s="193"/>
      <c r="C69" s="193"/>
      <c r="D69" s="193"/>
      <c r="E69" s="193"/>
      <c r="F69" s="193"/>
      <c r="G69" s="193"/>
      <c r="H69" s="193"/>
      <c r="I69" s="193"/>
      <c r="J69" s="193"/>
      <c r="K69" s="193"/>
      <c r="L69" s="193"/>
      <c r="M69" s="193"/>
      <c r="N69" s="85"/>
      <c r="O69" s="86"/>
      <c r="P69" s="87"/>
      <c r="Q69" s="86"/>
      <c r="R69" s="88"/>
      <c r="S69" s="86"/>
      <c r="T69" s="84"/>
      <c r="U69" s="112">
        <f t="shared" si="3"/>
        <v>0</v>
      </c>
    </row>
    <row r="70" spans="1:21">
      <c r="A70" s="84"/>
      <c r="B70" s="193"/>
      <c r="C70" s="193"/>
      <c r="D70" s="193"/>
      <c r="E70" s="193"/>
      <c r="F70" s="193"/>
      <c r="G70" s="193"/>
      <c r="H70" s="193"/>
      <c r="I70" s="193"/>
      <c r="J70" s="193"/>
      <c r="K70" s="193"/>
      <c r="L70" s="193"/>
      <c r="M70" s="193"/>
      <c r="N70" s="85"/>
      <c r="O70" s="86"/>
      <c r="P70" s="87"/>
      <c r="Q70" s="86"/>
      <c r="R70" s="88"/>
      <c r="S70" s="86"/>
      <c r="T70" s="84"/>
      <c r="U70" s="112">
        <f t="shared" si="3"/>
        <v>0</v>
      </c>
    </row>
    <row r="71" spans="1:21">
      <c r="A71" s="84"/>
      <c r="B71" s="193"/>
      <c r="C71" s="193"/>
      <c r="D71" s="193"/>
      <c r="E71" s="193"/>
      <c r="F71" s="193"/>
      <c r="G71" s="193"/>
      <c r="H71" s="193"/>
      <c r="I71" s="193"/>
      <c r="J71" s="193"/>
      <c r="K71" s="193"/>
      <c r="L71" s="193"/>
      <c r="M71" s="193"/>
      <c r="N71" s="85"/>
      <c r="O71" s="86"/>
      <c r="P71" s="87"/>
      <c r="Q71" s="86"/>
      <c r="R71" s="88"/>
      <c r="S71" s="86"/>
      <c r="T71" s="84"/>
      <c r="U71" s="112">
        <f t="shared" si="3"/>
        <v>0</v>
      </c>
    </row>
    <row r="72" spans="1:21">
      <c r="A72" s="84"/>
      <c r="B72" s="193"/>
      <c r="C72" s="193"/>
      <c r="D72" s="193"/>
      <c r="E72" s="193"/>
      <c r="F72" s="193"/>
      <c r="G72" s="193"/>
      <c r="H72" s="193"/>
      <c r="I72" s="193"/>
      <c r="J72" s="193"/>
      <c r="K72" s="193"/>
      <c r="L72" s="193"/>
      <c r="M72" s="193"/>
      <c r="N72" s="85"/>
      <c r="O72" s="86"/>
      <c r="P72" s="87"/>
      <c r="Q72" s="86"/>
      <c r="R72" s="88"/>
      <c r="S72" s="86"/>
      <c r="T72" s="84"/>
      <c r="U72" s="112">
        <f t="shared" si="3"/>
        <v>0</v>
      </c>
    </row>
    <row r="73" spans="1:21">
      <c r="A73" s="84"/>
      <c r="B73" s="193"/>
      <c r="C73" s="193"/>
      <c r="D73" s="193"/>
      <c r="E73" s="193"/>
      <c r="F73" s="193"/>
      <c r="G73" s="193"/>
      <c r="H73" s="193"/>
      <c r="I73" s="193"/>
      <c r="J73" s="193"/>
      <c r="K73" s="193"/>
      <c r="L73" s="193"/>
      <c r="M73" s="193"/>
      <c r="N73" s="85"/>
      <c r="O73" s="86"/>
      <c r="P73" s="87"/>
      <c r="Q73" s="86"/>
      <c r="R73" s="88"/>
      <c r="S73" s="86"/>
      <c r="T73" s="84"/>
      <c r="U73" s="112">
        <f t="shared" si="3"/>
        <v>0</v>
      </c>
    </row>
    <row r="74" spans="1:21">
      <c r="A74" s="125"/>
      <c r="B74" s="125"/>
      <c r="C74" s="125"/>
      <c r="D74" s="125"/>
      <c r="E74" s="125"/>
      <c r="F74" s="125"/>
      <c r="G74" s="125"/>
      <c r="H74" s="125"/>
      <c r="I74" s="125"/>
      <c r="J74" s="125"/>
      <c r="K74" s="125"/>
      <c r="L74" s="125"/>
      <c r="M74" s="147" t="s">
        <v>93</v>
      </c>
      <c r="N74" s="116">
        <f>SUM(N64:N73)</f>
        <v>0</v>
      </c>
      <c r="O74" s="117">
        <f>SUM(O64:O73)</f>
        <v>0</v>
      </c>
      <c r="P74" s="118"/>
      <c r="Q74" s="119">
        <f>SUM(Q64:Q73)</f>
        <v>0</v>
      </c>
      <c r="R74" s="120"/>
      <c r="S74" s="119">
        <f>SUM(S64:S73)</f>
        <v>0</v>
      </c>
      <c r="T74" s="120"/>
      <c r="U74" s="119">
        <f>SUM(U64:U73)</f>
        <v>0</v>
      </c>
    </row>
    <row r="75" spans="1:21">
      <c r="A75" s="126"/>
      <c r="B75" s="126"/>
      <c r="C75" s="126"/>
      <c r="D75" s="126"/>
      <c r="E75" s="126"/>
      <c r="F75" s="126"/>
      <c r="G75" s="126"/>
      <c r="H75" s="126"/>
      <c r="I75" s="126"/>
      <c r="J75" s="126"/>
      <c r="K75" s="126"/>
      <c r="L75" s="126"/>
      <c r="M75" s="148"/>
      <c r="N75" s="143"/>
      <c r="O75" s="143"/>
      <c r="P75" s="128"/>
      <c r="Q75" s="143"/>
      <c r="R75" s="128"/>
      <c r="S75" s="143"/>
      <c r="T75" s="128"/>
    </row>
    <row r="76" spans="1:21" ht="15.6">
      <c r="A76" s="226" t="s">
        <v>94</v>
      </c>
      <c r="B76" s="227"/>
      <c r="C76" s="227"/>
      <c r="D76" s="227"/>
      <c r="E76" s="227"/>
      <c r="F76" s="227"/>
      <c r="G76" s="227"/>
      <c r="H76" s="227"/>
      <c r="I76" s="227"/>
      <c r="J76" s="227"/>
      <c r="K76" s="227"/>
      <c r="L76" s="227"/>
      <c r="M76" s="228"/>
      <c r="N76" s="149" t="s">
        <v>71</v>
      </c>
      <c r="O76" s="150" t="s">
        <v>72</v>
      </c>
      <c r="P76" s="149" t="s">
        <v>73</v>
      </c>
      <c r="Q76" s="150" t="s">
        <v>74</v>
      </c>
      <c r="R76" s="149" t="s">
        <v>73</v>
      </c>
      <c r="S76" s="150" t="s">
        <v>75</v>
      </c>
      <c r="T76" s="151" t="s">
        <v>73</v>
      </c>
      <c r="U76" s="151" t="s">
        <v>76</v>
      </c>
    </row>
    <row r="77" spans="1:21" ht="30" customHeight="1">
      <c r="A77" s="106" t="s">
        <v>77</v>
      </c>
      <c r="B77" s="204" t="s">
        <v>78</v>
      </c>
      <c r="C77" s="204"/>
      <c r="D77" s="204"/>
      <c r="E77" s="204"/>
      <c r="F77" s="204"/>
      <c r="G77" s="204"/>
      <c r="H77" s="204"/>
      <c r="I77" s="204"/>
      <c r="J77" s="204"/>
      <c r="K77" s="204"/>
      <c r="L77" s="204"/>
      <c r="M77" s="204"/>
      <c r="N77" s="107" t="s">
        <v>79</v>
      </c>
      <c r="O77" s="108" t="s">
        <v>79</v>
      </c>
      <c r="P77" s="107"/>
      <c r="Q77" s="108" t="s">
        <v>79</v>
      </c>
      <c r="R77" s="109"/>
      <c r="S77" s="108" t="s">
        <v>79</v>
      </c>
      <c r="T77" s="110"/>
      <c r="U77" s="111" t="s">
        <v>79</v>
      </c>
    </row>
    <row r="78" spans="1:21">
      <c r="A78" s="84"/>
      <c r="B78" s="193" t="s">
        <v>95</v>
      </c>
      <c r="C78" s="193"/>
      <c r="D78" s="193"/>
      <c r="E78" s="193"/>
      <c r="F78" s="193"/>
      <c r="G78" s="193"/>
      <c r="H78" s="193"/>
      <c r="I78" s="193"/>
      <c r="J78" s="193"/>
      <c r="K78" s="193"/>
      <c r="L78" s="193"/>
      <c r="M78" s="193"/>
      <c r="N78" s="85">
        <v>2499.5</v>
      </c>
      <c r="O78" s="86"/>
      <c r="P78" s="87"/>
      <c r="Q78" s="86"/>
      <c r="R78" s="88"/>
      <c r="S78" s="86"/>
      <c r="T78" s="84"/>
      <c r="U78" s="112">
        <f>N78+O78+Q78+S78</f>
        <v>2499.5</v>
      </c>
    </row>
    <row r="79" spans="1:21">
      <c r="A79" s="84"/>
      <c r="B79" s="193" t="s">
        <v>96</v>
      </c>
      <c r="C79" s="193"/>
      <c r="D79" s="193"/>
      <c r="E79" s="193"/>
      <c r="F79" s="193"/>
      <c r="G79" s="193"/>
      <c r="H79" s="193"/>
      <c r="I79" s="193"/>
      <c r="J79" s="193"/>
      <c r="K79" s="193"/>
      <c r="L79" s="193"/>
      <c r="M79" s="193"/>
      <c r="N79" s="85">
        <v>151.9</v>
      </c>
      <c r="O79" s="86"/>
      <c r="P79" s="87"/>
      <c r="Q79" s="86"/>
      <c r="R79" s="88"/>
      <c r="S79" s="86"/>
      <c r="T79" s="84"/>
      <c r="U79" s="112">
        <f t="shared" ref="U79:U87" si="4">N79+O79+Q79+S79</f>
        <v>151.9</v>
      </c>
    </row>
    <row r="80" spans="1:21">
      <c r="A80" s="84"/>
      <c r="B80" s="193" t="s">
        <v>97</v>
      </c>
      <c r="C80" s="193"/>
      <c r="D80" s="193"/>
      <c r="E80" s="193"/>
      <c r="F80" s="193"/>
      <c r="G80" s="193"/>
      <c r="H80" s="193"/>
      <c r="I80" s="193"/>
      <c r="J80" s="193"/>
      <c r="K80" s="193"/>
      <c r="L80" s="193"/>
      <c r="M80" s="193"/>
      <c r="N80" s="85">
        <v>449.91</v>
      </c>
      <c r="O80" s="86"/>
      <c r="P80" s="87"/>
      <c r="Q80" s="86"/>
      <c r="R80" s="88"/>
      <c r="S80" s="86"/>
      <c r="T80" s="84"/>
      <c r="U80" s="112">
        <f t="shared" si="4"/>
        <v>449.91</v>
      </c>
    </row>
    <row r="81" spans="1:21">
      <c r="A81" s="84"/>
      <c r="B81" s="193" t="s">
        <v>98</v>
      </c>
      <c r="C81" s="193"/>
      <c r="D81" s="193"/>
      <c r="E81" s="193"/>
      <c r="F81" s="193"/>
      <c r="G81" s="193"/>
      <c r="H81" s="193"/>
      <c r="I81" s="193"/>
      <c r="J81" s="193"/>
      <c r="K81" s="193"/>
      <c r="L81" s="193"/>
      <c r="M81" s="193"/>
      <c r="N81" s="85">
        <f>9.99+21.99</f>
        <v>31.979999999999997</v>
      </c>
      <c r="O81" s="86"/>
      <c r="P81" s="87"/>
      <c r="Q81" s="86"/>
      <c r="R81" s="88"/>
      <c r="S81" s="86"/>
      <c r="T81" s="84"/>
      <c r="U81" s="112">
        <f t="shared" si="4"/>
        <v>31.979999999999997</v>
      </c>
    </row>
    <row r="82" spans="1:21">
      <c r="A82" s="84"/>
      <c r="B82" s="193" t="s">
        <v>99</v>
      </c>
      <c r="C82" s="193"/>
      <c r="D82" s="193"/>
      <c r="E82" s="193"/>
      <c r="F82" s="193"/>
      <c r="G82" s="193"/>
      <c r="H82" s="193"/>
      <c r="I82" s="193"/>
      <c r="J82" s="193"/>
      <c r="K82" s="193"/>
      <c r="L82" s="193"/>
      <c r="M82" s="193"/>
      <c r="N82" s="85">
        <f>39.99*3</f>
        <v>119.97</v>
      </c>
      <c r="O82" s="86"/>
      <c r="P82" s="87"/>
      <c r="Q82" s="86"/>
      <c r="R82" s="88"/>
      <c r="S82" s="86"/>
      <c r="T82" s="84"/>
      <c r="U82" s="112">
        <f t="shared" si="4"/>
        <v>119.97</v>
      </c>
    </row>
    <row r="83" spans="1:21">
      <c r="A83" s="84"/>
      <c r="B83" s="193" t="s">
        <v>100</v>
      </c>
      <c r="C83" s="193"/>
      <c r="D83" s="193"/>
      <c r="E83" s="193"/>
      <c r="F83" s="193"/>
      <c r="G83" s="193"/>
      <c r="H83" s="193"/>
      <c r="I83" s="193"/>
      <c r="J83" s="193"/>
      <c r="K83" s="193"/>
      <c r="L83" s="193"/>
      <c r="M83" s="193"/>
      <c r="N83" s="85">
        <f>2*30.12</f>
        <v>60.24</v>
      </c>
      <c r="O83" s="86"/>
      <c r="P83" s="87"/>
      <c r="Q83" s="86"/>
      <c r="R83" s="88"/>
      <c r="S83" s="86"/>
      <c r="T83" s="84"/>
      <c r="U83" s="112">
        <f t="shared" si="4"/>
        <v>60.24</v>
      </c>
    </row>
    <row r="84" spans="1:21">
      <c r="A84" s="84"/>
      <c r="B84" s="193" t="s">
        <v>101</v>
      </c>
      <c r="C84" s="193"/>
      <c r="D84" s="193"/>
      <c r="E84" s="193"/>
      <c r="F84" s="193"/>
      <c r="G84" s="193"/>
      <c r="H84" s="193"/>
      <c r="I84" s="193"/>
      <c r="J84" s="193"/>
      <c r="K84" s="193"/>
      <c r="L84" s="193"/>
      <c r="M84" s="193"/>
      <c r="N84" s="85">
        <f>21.97*5</f>
        <v>109.85</v>
      </c>
      <c r="O84" s="86"/>
      <c r="P84" s="87"/>
      <c r="Q84" s="86"/>
      <c r="R84" s="88"/>
      <c r="S84" s="86"/>
      <c r="T84" s="84"/>
      <c r="U84" s="112">
        <f t="shared" si="4"/>
        <v>109.85</v>
      </c>
    </row>
    <row r="85" spans="1:21">
      <c r="A85" s="84"/>
      <c r="B85" s="193" t="s">
        <v>102</v>
      </c>
      <c r="C85" s="193"/>
      <c r="D85" s="193"/>
      <c r="E85" s="193"/>
      <c r="F85" s="193"/>
      <c r="G85" s="193"/>
      <c r="H85" s="193"/>
      <c r="I85" s="193"/>
      <c r="J85" s="193"/>
      <c r="K85" s="193"/>
      <c r="L85" s="193"/>
      <c r="M85" s="193"/>
      <c r="N85" s="85">
        <f>15.89*2</f>
        <v>31.78</v>
      </c>
      <c r="O85" s="86"/>
      <c r="P85" s="87"/>
      <c r="Q85" s="86"/>
      <c r="R85" s="88"/>
      <c r="S85" s="86"/>
      <c r="T85" s="84"/>
      <c r="U85" s="112">
        <f t="shared" si="4"/>
        <v>31.78</v>
      </c>
    </row>
    <row r="86" spans="1:21">
      <c r="A86" s="84"/>
      <c r="B86" s="193" t="s">
        <v>103</v>
      </c>
      <c r="C86" s="193"/>
      <c r="D86" s="193"/>
      <c r="E86" s="193"/>
      <c r="F86" s="193"/>
      <c r="G86" s="193"/>
      <c r="H86" s="193"/>
      <c r="I86" s="193"/>
      <c r="J86" s="193"/>
      <c r="K86" s="193"/>
      <c r="L86" s="193"/>
      <c r="M86" s="193"/>
      <c r="N86" s="85">
        <v>95.11</v>
      </c>
      <c r="O86" s="86"/>
      <c r="P86" s="87"/>
      <c r="Q86" s="86"/>
      <c r="R86" s="88"/>
      <c r="S86" s="86"/>
      <c r="T86" s="84"/>
      <c r="U86" s="112">
        <f t="shared" si="4"/>
        <v>95.11</v>
      </c>
    </row>
    <row r="87" spans="1:21">
      <c r="A87" s="84"/>
      <c r="B87" s="193" t="s">
        <v>104</v>
      </c>
      <c r="C87" s="193"/>
      <c r="D87" s="193"/>
      <c r="E87" s="193"/>
      <c r="F87" s="193"/>
      <c r="G87" s="193"/>
      <c r="H87" s="193"/>
      <c r="I87" s="193"/>
      <c r="J87" s="193"/>
      <c r="K87" s="193"/>
      <c r="L87" s="193"/>
      <c r="M87" s="193"/>
      <c r="N87" s="85">
        <v>113.78</v>
      </c>
      <c r="O87" s="86"/>
      <c r="P87" s="87"/>
      <c r="Q87" s="86"/>
      <c r="R87" s="88"/>
      <c r="S87" s="86"/>
      <c r="T87" s="84"/>
      <c r="U87" s="112">
        <f t="shared" si="4"/>
        <v>113.78</v>
      </c>
    </row>
    <row r="88" spans="1:21">
      <c r="A88" s="125"/>
      <c r="B88" s="125"/>
      <c r="C88" s="125"/>
      <c r="D88" s="125"/>
      <c r="E88" s="125"/>
      <c r="F88" s="125"/>
      <c r="G88" s="125"/>
      <c r="H88" s="125"/>
      <c r="I88" s="125"/>
      <c r="J88" s="125"/>
      <c r="K88" s="125"/>
      <c r="L88" s="125"/>
      <c r="M88" s="147" t="s">
        <v>105</v>
      </c>
      <c r="N88" s="116">
        <f>SUM(N78:N87)</f>
        <v>3664.02</v>
      </c>
      <c r="O88" s="117">
        <f>SUM(O78:O87)</f>
        <v>0</v>
      </c>
      <c r="P88" s="118"/>
      <c r="Q88" s="119">
        <f>SUM(Q78:Q87)</f>
        <v>0</v>
      </c>
      <c r="R88" s="120"/>
      <c r="S88" s="119">
        <f>SUM(S78:S87)</f>
        <v>0</v>
      </c>
      <c r="T88" s="120"/>
      <c r="U88" s="119">
        <f>SUM(U78:U87)</f>
        <v>3664.02</v>
      </c>
    </row>
    <row r="89" spans="1:21">
      <c r="A89" s="126"/>
      <c r="B89" s="126"/>
      <c r="C89" s="126"/>
      <c r="D89" s="126"/>
      <c r="E89" s="126"/>
      <c r="F89" s="126"/>
      <c r="G89" s="126"/>
      <c r="H89" s="126"/>
      <c r="I89" s="126"/>
      <c r="J89" s="126"/>
      <c r="K89" s="126"/>
      <c r="L89" s="126"/>
      <c r="M89" s="148"/>
      <c r="N89" s="143"/>
      <c r="O89" s="143"/>
      <c r="P89" s="128"/>
      <c r="Q89" s="143"/>
      <c r="R89" s="128"/>
      <c r="S89" s="143"/>
      <c r="T89" s="128"/>
    </row>
    <row r="90" spans="1:21" ht="15.6">
      <c r="A90" s="152" t="s">
        <v>106</v>
      </c>
      <c r="B90" s="218"/>
      <c r="C90" s="218"/>
      <c r="D90" s="218"/>
      <c r="E90" s="218"/>
      <c r="F90" s="218"/>
      <c r="G90" s="218"/>
      <c r="H90" s="218"/>
      <c r="I90" s="218"/>
      <c r="J90" s="218"/>
      <c r="K90" s="218"/>
      <c r="L90" s="218"/>
      <c r="M90" s="219"/>
      <c r="N90" s="153" t="s">
        <v>71</v>
      </c>
      <c r="O90" s="154" t="s">
        <v>72</v>
      </c>
      <c r="P90" s="153" t="s">
        <v>73</v>
      </c>
      <c r="Q90" s="154" t="s">
        <v>74</v>
      </c>
      <c r="R90" s="153" t="s">
        <v>73</v>
      </c>
      <c r="S90" s="154" t="s">
        <v>75</v>
      </c>
      <c r="T90" s="155" t="s">
        <v>73</v>
      </c>
      <c r="U90" s="155" t="s">
        <v>76</v>
      </c>
    </row>
    <row r="91" spans="1:21">
      <c r="A91" s="106" t="s">
        <v>77</v>
      </c>
      <c r="B91" s="204" t="s">
        <v>78</v>
      </c>
      <c r="C91" s="204"/>
      <c r="D91" s="204"/>
      <c r="E91" s="204"/>
      <c r="F91" s="204"/>
      <c r="G91" s="204"/>
      <c r="H91" s="204"/>
      <c r="I91" s="204"/>
      <c r="J91" s="204"/>
      <c r="K91" s="204"/>
      <c r="L91" s="204"/>
      <c r="M91" s="204"/>
      <c r="N91" s="107" t="s">
        <v>79</v>
      </c>
      <c r="O91" s="108" t="s">
        <v>79</v>
      </c>
      <c r="P91" s="107"/>
      <c r="Q91" s="108" t="s">
        <v>79</v>
      </c>
      <c r="R91" s="109"/>
      <c r="S91" s="108" t="s">
        <v>79</v>
      </c>
      <c r="T91" s="110"/>
      <c r="U91" s="111" t="s">
        <v>79</v>
      </c>
    </row>
    <row r="92" spans="1:21">
      <c r="A92" s="84"/>
      <c r="B92" s="193"/>
      <c r="C92" s="193"/>
      <c r="D92" s="193"/>
      <c r="E92" s="193"/>
      <c r="F92" s="193"/>
      <c r="G92" s="193"/>
      <c r="H92" s="193"/>
      <c r="I92" s="193"/>
      <c r="J92" s="193"/>
      <c r="K92" s="193"/>
      <c r="L92" s="193"/>
      <c r="M92" s="193"/>
      <c r="N92" s="85"/>
      <c r="O92" s="86"/>
      <c r="P92" s="87"/>
      <c r="Q92" s="86"/>
      <c r="R92" s="88"/>
      <c r="S92" s="86"/>
      <c r="T92" s="84"/>
      <c r="U92" s="112">
        <f>N92+O92+Q92+S92</f>
        <v>0</v>
      </c>
    </row>
    <row r="93" spans="1:21">
      <c r="A93" s="84"/>
      <c r="B93" s="193"/>
      <c r="C93" s="193"/>
      <c r="D93" s="193"/>
      <c r="E93" s="193"/>
      <c r="F93" s="193"/>
      <c r="G93" s="193"/>
      <c r="H93" s="193"/>
      <c r="I93" s="193"/>
      <c r="J93" s="193"/>
      <c r="K93" s="193"/>
      <c r="L93" s="193"/>
      <c r="M93" s="193"/>
      <c r="N93" s="85"/>
      <c r="O93" s="86"/>
      <c r="P93" s="87"/>
      <c r="Q93" s="86"/>
      <c r="R93" s="88"/>
      <c r="S93" s="86"/>
      <c r="T93" s="84"/>
      <c r="U93" s="112">
        <f t="shared" ref="U93:U101" si="5">N93+O93+Q93+S93</f>
        <v>0</v>
      </c>
    </row>
    <row r="94" spans="1:21">
      <c r="A94" s="84"/>
      <c r="B94" s="193"/>
      <c r="C94" s="193"/>
      <c r="D94" s="193"/>
      <c r="E94" s="193"/>
      <c r="F94" s="193"/>
      <c r="G94" s="193"/>
      <c r="H94" s="193"/>
      <c r="I94" s="193"/>
      <c r="J94" s="193"/>
      <c r="K94" s="193"/>
      <c r="L94" s="193"/>
      <c r="M94" s="193"/>
      <c r="N94" s="85"/>
      <c r="O94" s="86"/>
      <c r="P94" s="87"/>
      <c r="Q94" s="86"/>
      <c r="R94" s="88"/>
      <c r="S94" s="86"/>
      <c r="T94" s="84"/>
      <c r="U94" s="112">
        <f t="shared" si="5"/>
        <v>0</v>
      </c>
    </row>
    <row r="95" spans="1:21">
      <c r="A95" s="84"/>
      <c r="B95" s="193"/>
      <c r="C95" s="193"/>
      <c r="D95" s="193"/>
      <c r="E95" s="193"/>
      <c r="F95" s="193"/>
      <c r="G95" s="193"/>
      <c r="H95" s="193"/>
      <c r="I95" s="193"/>
      <c r="J95" s="193"/>
      <c r="K95" s="193"/>
      <c r="L95" s="193"/>
      <c r="M95" s="193"/>
      <c r="N95" s="85"/>
      <c r="O95" s="86"/>
      <c r="P95" s="87"/>
      <c r="Q95" s="86"/>
      <c r="R95" s="88"/>
      <c r="S95" s="86"/>
      <c r="T95" s="84"/>
      <c r="U95" s="112">
        <f t="shared" si="5"/>
        <v>0</v>
      </c>
    </row>
    <row r="96" spans="1:21">
      <c r="A96" s="84"/>
      <c r="B96" s="193"/>
      <c r="C96" s="193"/>
      <c r="D96" s="193"/>
      <c r="E96" s="193"/>
      <c r="F96" s="193"/>
      <c r="G96" s="193"/>
      <c r="H96" s="193"/>
      <c r="I96" s="193"/>
      <c r="J96" s="193"/>
      <c r="K96" s="193"/>
      <c r="L96" s="193"/>
      <c r="M96" s="193"/>
      <c r="N96" s="85"/>
      <c r="O96" s="86"/>
      <c r="P96" s="87"/>
      <c r="Q96" s="86"/>
      <c r="R96" s="88"/>
      <c r="S96" s="86"/>
      <c r="T96" s="84"/>
      <c r="U96" s="112">
        <f t="shared" si="5"/>
        <v>0</v>
      </c>
    </row>
    <row r="97" spans="1:21">
      <c r="A97" s="84"/>
      <c r="B97" s="193"/>
      <c r="C97" s="193"/>
      <c r="D97" s="193"/>
      <c r="E97" s="193"/>
      <c r="F97" s="193"/>
      <c r="G97" s="193"/>
      <c r="H97" s="193"/>
      <c r="I97" s="193"/>
      <c r="J97" s="193"/>
      <c r="K97" s="193"/>
      <c r="L97" s="193"/>
      <c r="M97" s="193"/>
      <c r="N97" s="85"/>
      <c r="O97" s="86"/>
      <c r="P97" s="87"/>
      <c r="Q97" s="86"/>
      <c r="R97" s="88"/>
      <c r="S97" s="86"/>
      <c r="T97" s="84"/>
      <c r="U97" s="112">
        <f t="shared" si="5"/>
        <v>0</v>
      </c>
    </row>
    <row r="98" spans="1:21">
      <c r="A98" s="84"/>
      <c r="B98" s="193"/>
      <c r="C98" s="193"/>
      <c r="D98" s="193"/>
      <c r="E98" s="193"/>
      <c r="F98" s="193"/>
      <c r="G98" s="193"/>
      <c r="H98" s="193"/>
      <c r="I98" s="193"/>
      <c r="J98" s="193"/>
      <c r="K98" s="193"/>
      <c r="L98" s="193"/>
      <c r="M98" s="193"/>
      <c r="N98" s="85"/>
      <c r="O98" s="86"/>
      <c r="P98" s="87"/>
      <c r="Q98" s="86"/>
      <c r="R98" s="88"/>
      <c r="S98" s="86"/>
      <c r="T98" s="84"/>
      <c r="U98" s="112">
        <f t="shared" si="5"/>
        <v>0</v>
      </c>
    </row>
    <row r="99" spans="1:21">
      <c r="A99" s="84"/>
      <c r="B99" s="193"/>
      <c r="C99" s="193"/>
      <c r="D99" s="193"/>
      <c r="E99" s="193"/>
      <c r="F99" s="193"/>
      <c r="G99" s="193"/>
      <c r="H99" s="193"/>
      <c r="I99" s="193"/>
      <c r="J99" s="193"/>
      <c r="K99" s="193"/>
      <c r="L99" s="193"/>
      <c r="M99" s="193"/>
      <c r="N99" s="85"/>
      <c r="O99" s="86"/>
      <c r="P99" s="87"/>
      <c r="Q99" s="86"/>
      <c r="R99" s="88"/>
      <c r="S99" s="86"/>
      <c r="T99" s="84"/>
      <c r="U99" s="112">
        <f t="shared" si="5"/>
        <v>0</v>
      </c>
    </row>
    <row r="100" spans="1:21">
      <c r="A100" s="84"/>
      <c r="B100" s="193"/>
      <c r="C100" s="193"/>
      <c r="D100" s="193"/>
      <c r="E100" s="193"/>
      <c r="F100" s="193"/>
      <c r="G100" s="193"/>
      <c r="H100" s="193"/>
      <c r="I100" s="193"/>
      <c r="J100" s="193"/>
      <c r="K100" s="193"/>
      <c r="L100" s="193"/>
      <c r="M100" s="193"/>
      <c r="N100" s="85"/>
      <c r="O100" s="86"/>
      <c r="P100" s="87"/>
      <c r="Q100" s="86"/>
      <c r="R100" s="88"/>
      <c r="S100" s="86"/>
      <c r="T100" s="84"/>
      <c r="U100" s="112">
        <f t="shared" si="5"/>
        <v>0</v>
      </c>
    </row>
    <row r="101" spans="1:21">
      <c r="A101" s="84"/>
      <c r="B101" s="193"/>
      <c r="C101" s="193"/>
      <c r="D101" s="193"/>
      <c r="E101" s="193"/>
      <c r="F101" s="193"/>
      <c r="G101" s="193"/>
      <c r="H101" s="193"/>
      <c r="I101" s="193"/>
      <c r="J101" s="193"/>
      <c r="K101" s="193"/>
      <c r="L101" s="193"/>
      <c r="M101" s="193"/>
      <c r="N101" s="85"/>
      <c r="O101" s="86"/>
      <c r="P101" s="87"/>
      <c r="Q101" s="86"/>
      <c r="R101" s="88"/>
      <c r="S101" s="86"/>
      <c r="T101" s="84"/>
      <c r="U101" s="112">
        <f t="shared" si="5"/>
        <v>0</v>
      </c>
    </row>
    <row r="102" spans="1:21">
      <c r="A102" s="125"/>
      <c r="B102" s="125"/>
      <c r="C102" s="125"/>
      <c r="D102" s="125"/>
      <c r="E102" s="125"/>
      <c r="F102" s="125"/>
      <c r="G102" s="125"/>
      <c r="H102" s="156"/>
      <c r="I102" s="156"/>
      <c r="J102" s="156"/>
      <c r="K102" s="156"/>
      <c r="L102" s="157"/>
      <c r="M102" s="157" t="s">
        <v>107</v>
      </c>
      <c r="N102" s="116">
        <f>SUM(N92:N101)</f>
        <v>0</v>
      </c>
      <c r="O102" s="117">
        <f>SUM(O92:O101)</f>
        <v>0</v>
      </c>
      <c r="P102" s="118"/>
      <c r="Q102" s="119">
        <f>SUM(Q92:Q101)</f>
        <v>0</v>
      </c>
      <c r="R102" s="120"/>
      <c r="S102" s="119">
        <f>SUM(S92:S101)</f>
        <v>0</v>
      </c>
      <c r="T102" s="143"/>
      <c r="U102" s="119">
        <f>SUM(U92:U101)</f>
        <v>0</v>
      </c>
    </row>
    <row r="103" spans="1:21">
      <c r="A103" s="97"/>
      <c r="B103" s="97"/>
      <c r="C103" s="97"/>
      <c r="D103" s="97"/>
      <c r="E103" s="97"/>
      <c r="F103" s="97"/>
      <c r="G103" s="97"/>
      <c r="H103" s="97"/>
      <c r="I103" s="97"/>
      <c r="J103" s="97"/>
      <c r="K103" s="97"/>
      <c r="L103" s="97"/>
      <c r="M103" s="97"/>
      <c r="N103" s="93"/>
      <c r="O103" s="93"/>
      <c r="P103" s="94"/>
      <c r="Q103" s="94"/>
      <c r="R103" s="94"/>
      <c r="S103" s="94"/>
      <c r="T103" s="94"/>
    </row>
    <row r="104" spans="1:21" ht="15.6">
      <c r="A104" s="229" t="s">
        <v>108</v>
      </c>
      <c r="B104" s="230"/>
      <c r="C104" s="230"/>
      <c r="D104" s="230"/>
      <c r="E104" s="230"/>
      <c r="F104" s="230"/>
      <c r="G104" s="230"/>
      <c r="H104" s="230"/>
      <c r="I104" s="230"/>
      <c r="J104" s="230"/>
      <c r="K104" s="230"/>
      <c r="L104" s="230"/>
      <c r="M104" s="231"/>
      <c r="N104" s="158" t="s">
        <v>71</v>
      </c>
      <c r="O104" s="159" t="s">
        <v>72</v>
      </c>
      <c r="P104" s="158" t="s">
        <v>73</v>
      </c>
      <c r="Q104" s="159" t="s">
        <v>74</v>
      </c>
      <c r="R104" s="158" t="s">
        <v>73</v>
      </c>
      <c r="S104" s="159" t="s">
        <v>75</v>
      </c>
      <c r="T104" s="160" t="s">
        <v>73</v>
      </c>
      <c r="U104" s="160" t="s">
        <v>76</v>
      </c>
    </row>
    <row r="105" spans="1:21">
      <c r="A105" s="106" t="s">
        <v>77</v>
      </c>
      <c r="B105" s="204" t="s">
        <v>78</v>
      </c>
      <c r="C105" s="204"/>
      <c r="D105" s="204"/>
      <c r="E105" s="204"/>
      <c r="F105" s="204"/>
      <c r="G105" s="204"/>
      <c r="H105" s="204"/>
      <c r="I105" s="204"/>
      <c r="J105" s="204"/>
      <c r="K105" s="204"/>
      <c r="L105" s="204"/>
      <c r="M105" s="204"/>
      <c r="N105" s="107" t="s">
        <v>79</v>
      </c>
      <c r="O105" s="108" t="s">
        <v>79</v>
      </c>
      <c r="P105" s="107"/>
      <c r="Q105" s="108" t="s">
        <v>79</v>
      </c>
      <c r="R105" s="109"/>
      <c r="S105" s="108" t="s">
        <v>79</v>
      </c>
      <c r="T105" s="110"/>
      <c r="U105" s="111" t="s">
        <v>79</v>
      </c>
    </row>
    <row r="106" spans="1:21">
      <c r="A106" s="84"/>
      <c r="B106" s="193"/>
      <c r="C106" s="193"/>
      <c r="D106" s="193"/>
      <c r="E106" s="193"/>
      <c r="F106" s="193"/>
      <c r="G106" s="193"/>
      <c r="H106" s="193"/>
      <c r="I106" s="193"/>
      <c r="J106" s="193"/>
      <c r="K106" s="193"/>
      <c r="L106" s="193"/>
      <c r="M106" s="193"/>
      <c r="N106" s="85"/>
      <c r="O106" s="86"/>
      <c r="P106" s="87"/>
      <c r="Q106" s="86"/>
      <c r="R106" s="88"/>
      <c r="S106" s="86"/>
      <c r="T106" s="84"/>
      <c r="U106" s="112">
        <f>N106+O106+Q106+S106</f>
        <v>0</v>
      </c>
    </row>
    <row r="107" spans="1:21">
      <c r="A107" s="84"/>
      <c r="B107" s="193"/>
      <c r="C107" s="193"/>
      <c r="D107" s="193"/>
      <c r="E107" s="193"/>
      <c r="F107" s="193"/>
      <c r="G107" s="193"/>
      <c r="H107" s="193"/>
      <c r="I107" s="193"/>
      <c r="J107" s="193"/>
      <c r="K107" s="193"/>
      <c r="L107" s="193"/>
      <c r="M107" s="193"/>
      <c r="N107" s="85"/>
      <c r="O107" s="86"/>
      <c r="P107" s="87"/>
      <c r="Q107" s="86"/>
      <c r="R107" s="88"/>
      <c r="S107" s="86"/>
      <c r="T107" s="84"/>
      <c r="U107" s="112">
        <f t="shared" ref="U107:U115" si="6">N107+O107+Q107+S107</f>
        <v>0</v>
      </c>
    </row>
    <row r="108" spans="1:21">
      <c r="A108" s="84"/>
      <c r="B108" s="193"/>
      <c r="C108" s="193"/>
      <c r="D108" s="193"/>
      <c r="E108" s="193"/>
      <c r="F108" s="193"/>
      <c r="G108" s="193"/>
      <c r="H108" s="193"/>
      <c r="I108" s="193"/>
      <c r="J108" s="193"/>
      <c r="K108" s="193"/>
      <c r="L108" s="193"/>
      <c r="M108" s="193"/>
      <c r="N108" s="85"/>
      <c r="O108" s="86"/>
      <c r="P108" s="87"/>
      <c r="Q108" s="86"/>
      <c r="R108" s="88"/>
      <c r="S108" s="86"/>
      <c r="T108" s="84"/>
      <c r="U108" s="112">
        <f t="shared" si="6"/>
        <v>0</v>
      </c>
    </row>
    <row r="109" spans="1:21">
      <c r="A109" s="84"/>
      <c r="B109" s="193"/>
      <c r="C109" s="193"/>
      <c r="D109" s="193"/>
      <c r="E109" s="193"/>
      <c r="F109" s="193"/>
      <c r="G109" s="193"/>
      <c r="H109" s="193"/>
      <c r="I109" s="193"/>
      <c r="J109" s="193"/>
      <c r="K109" s="193"/>
      <c r="L109" s="193"/>
      <c r="M109" s="193"/>
      <c r="N109" s="85"/>
      <c r="O109" s="86"/>
      <c r="P109" s="87"/>
      <c r="Q109" s="86"/>
      <c r="R109" s="88"/>
      <c r="S109" s="86"/>
      <c r="T109" s="84"/>
      <c r="U109" s="112">
        <f t="shared" si="6"/>
        <v>0</v>
      </c>
    </row>
    <row r="110" spans="1:21">
      <c r="A110" s="84"/>
      <c r="B110" s="193"/>
      <c r="C110" s="193"/>
      <c r="D110" s="193"/>
      <c r="E110" s="193"/>
      <c r="F110" s="193"/>
      <c r="G110" s="193"/>
      <c r="H110" s="193"/>
      <c r="I110" s="193"/>
      <c r="J110" s="193"/>
      <c r="K110" s="193"/>
      <c r="L110" s="193"/>
      <c r="M110" s="193"/>
      <c r="N110" s="85"/>
      <c r="O110" s="86"/>
      <c r="P110" s="87"/>
      <c r="Q110" s="86"/>
      <c r="R110" s="88"/>
      <c r="S110" s="86"/>
      <c r="T110" s="84"/>
      <c r="U110" s="112">
        <f t="shared" si="6"/>
        <v>0</v>
      </c>
    </row>
    <row r="111" spans="1:21">
      <c r="A111" s="84"/>
      <c r="B111" s="193"/>
      <c r="C111" s="193"/>
      <c r="D111" s="193"/>
      <c r="E111" s="193"/>
      <c r="F111" s="193"/>
      <c r="G111" s="193"/>
      <c r="H111" s="193"/>
      <c r="I111" s="193"/>
      <c r="J111" s="193"/>
      <c r="K111" s="193"/>
      <c r="L111" s="193"/>
      <c r="M111" s="193"/>
      <c r="N111" s="85"/>
      <c r="O111" s="86"/>
      <c r="P111" s="87"/>
      <c r="Q111" s="86"/>
      <c r="R111" s="88"/>
      <c r="S111" s="86"/>
      <c r="T111" s="84"/>
      <c r="U111" s="112">
        <f t="shared" si="6"/>
        <v>0</v>
      </c>
    </row>
    <row r="112" spans="1:21">
      <c r="A112" s="84"/>
      <c r="B112" s="193"/>
      <c r="C112" s="193"/>
      <c r="D112" s="193"/>
      <c r="E112" s="193"/>
      <c r="F112" s="193"/>
      <c r="G112" s="193"/>
      <c r="H112" s="193"/>
      <c r="I112" s="193"/>
      <c r="J112" s="193"/>
      <c r="K112" s="193"/>
      <c r="L112" s="193"/>
      <c r="M112" s="193"/>
      <c r="N112" s="85"/>
      <c r="O112" s="86"/>
      <c r="P112" s="87"/>
      <c r="Q112" s="86"/>
      <c r="R112" s="88"/>
      <c r="S112" s="86"/>
      <c r="T112" s="84"/>
      <c r="U112" s="112">
        <f t="shared" si="6"/>
        <v>0</v>
      </c>
    </row>
    <row r="113" spans="1:21">
      <c r="A113" s="84"/>
      <c r="B113" s="193"/>
      <c r="C113" s="193"/>
      <c r="D113" s="193"/>
      <c r="E113" s="193"/>
      <c r="F113" s="193"/>
      <c r="G113" s="193"/>
      <c r="H113" s="193"/>
      <c r="I113" s="193"/>
      <c r="J113" s="193"/>
      <c r="K113" s="193"/>
      <c r="L113" s="193"/>
      <c r="M113" s="193"/>
      <c r="N113" s="85"/>
      <c r="O113" s="86"/>
      <c r="P113" s="87"/>
      <c r="Q113" s="86"/>
      <c r="R113" s="88"/>
      <c r="S113" s="86"/>
      <c r="T113" s="84"/>
      <c r="U113" s="112">
        <f t="shared" si="6"/>
        <v>0</v>
      </c>
    </row>
    <row r="114" spans="1:21">
      <c r="A114" s="84"/>
      <c r="B114" s="193"/>
      <c r="C114" s="193"/>
      <c r="D114" s="193"/>
      <c r="E114" s="193"/>
      <c r="F114" s="193"/>
      <c r="G114" s="193"/>
      <c r="H114" s="193"/>
      <c r="I114" s="193"/>
      <c r="J114" s="193"/>
      <c r="K114" s="193"/>
      <c r="L114" s="193"/>
      <c r="M114" s="193"/>
      <c r="N114" s="85"/>
      <c r="O114" s="86"/>
      <c r="P114" s="87"/>
      <c r="Q114" s="86"/>
      <c r="R114" s="88"/>
      <c r="S114" s="86"/>
      <c r="T114" s="84"/>
      <c r="U114" s="112">
        <f t="shared" si="6"/>
        <v>0</v>
      </c>
    </row>
    <row r="115" spans="1:21">
      <c r="A115" s="84"/>
      <c r="B115" s="193"/>
      <c r="C115" s="193"/>
      <c r="D115" s="193"/>
      <c r="E115" s="193"/>
      <c r="F115" s="193"/>
      <c r="G115" s="193"/>
      <c r="H115" s="193"/>
      <c r="I115" s="193"/>
      <c r="J115" s="193"/>
      <c r="K115" s="193"/>
      <c r="L115" s="193"/>
      <c r="M115" s="193"/>
      <c r="N115" s="85"/>
      <c r="O115" s="86"/>
      <c r="P115" s="87"/>
      <c r="Q115" s="86"/>
      <c r="R115" s="88"/>
      <c r="S115" s="86"/>
      <c r="T115" s="84"/>
      <c r="U115" s="112">
        <f t="shared" si="6"/>
        <v>0</v>
      </c>
    </row>
    <row r="116" spans="1:21">
      <c r="A116" s="125"/>
      <c r="B116" s="125"/>
      <c r="C116" s="125"/>
      <c r="D116" s="125"/>
      <c r="E116" s="125"/>
      <c r="F116" s="125"/>
      <c r="G116" s="125"/>
      <c r="H116" s="156"/>
      <c r="I116" s="156"/>
      <c r="J116" s="156"/>
      <c r="K116" s="156"/>
      <c r="L116" s="157"/>
      <c r="M116" s="157" t="s">
        <v>109</v>
      </c>
      <c r="N116" s="116">
        <f>SUM(N106:N115)</f>
        <v>0</v>
      </c>
      <c r="O116" s="117">
        <f>SUM(O106:O115)</f>
        <v>0</v>
      </c>
      <c r="P116" s="118"/>
      <c r="Q116" s="119">
        <f>SUM(Q106:Q115)</f>
        <v>0</v>
      </c>
      <c r="R116" s="120"/>
      <c r="S116" s="119">
        <f>SUM(S106:S115)</f>
        <v>0</v>
      </c>
      <c r="T116" s="143"/>
      <c r="U116" s="119">
        <f>SUM(U106:U115)</f>
        <v>0</v>
      </c>
    </row>
    <row r="117" spans="1:21">
      <c r="A117" s="125"/>
      <c r="B117" s="125"/>
      <c r="C117" s="125"/>
      <c r="D117" s="125"/>
      <c r="E117" s="125"/>
      <c r="F117" s="125"/>
      <c r="G117" s="125"/>
      <c r="H117" s="126"/>
      <c r="I117" s="126"/>
      <c r="J117" s="126"/>
      <c r="K117" s="126"/>
      <c r="L117" s="126"/>
      <c r="M117" s="148"/>
      <c r="N117" s="143"/>
      <c r="O117" s="143"/>
      <c r="P117" s="128"/>
      <c r="Q117" s="143"/>
      <c r="R117" s="128"/>
      <c r="S117" s="143"/>
      <c r="T117" s="128"/>
    </row>
    <row r="118" spans="1:21" s="142" customFormat="1" ht="24" thickBot="1">
      <c r="A118" s="130"/>
      <c r="B118" s="130"/>
      <c r="C118" s="130"/>
      <c r="D118" s="130"/>
      <c r="E118" s="130"/>
      <c r="F118" s="130"/>
      <c r="G118" s="130"/>
      <c r="H118" s="130"/>
      <c r="I118" s="130"/>
      <c r="J118" s="130"/>
      <c r="K118" s="132"/>
      <c r="L118" s="161"/>
      <c r="M118" s="135" t="s">
        <v>110</v>
      </c>
      <c r="N118" s="136">
        <f>SUM(N74,N88,N102,N116)</f>
        <v>3664.02</v>
      </c>
      <c r="O118" s="137">
        <f>SUM(O74,O88,O102,O116)</f>
        <v>0</v>
      </c>
      <c r="P118" s="138"/>
      <c r="Q118" s="139">
        <f>SUM(Q74,Q88,Q102,Q116)</f>
        <v>0</v>
      </c>
      <c r="R118" s="138"/>
      <c r="S118" s="139">
        <f>SUM(S74,S88,S102,S116)</f>
        <v>0</v>
      </c>
      <c r="T118" s="140"/>
      <c r="U118" s="139">
        <f>SUM(U74,U88,U102,U116)</f>
        <v>3664.02</v>
      </c>
    </row>
    <row r="119" spans="1:21" s="167" customFormat="1" ht="18">
      <c r="A119" s="162"/>
      <c r="B119" s="163"/>
      <c r="C119" s="163"/>
      <c r="D119" s="163"/>
      <c r="E119" s="163"/>
      <c r="F119" s="163"/>
      <c r="G119" s="163"/>
      <c r="H119" s="164"/>
      <c r="I119" s="164"/>
      <c r="J119" s="164"/>
      <c r="K119" s="164"/>
      <c r="L119" s="164"/>
      <c r="M119" s="127"/>
      <c r="N119" s="148"/>
      <c r="O119" s="143"/>
      <c r="P119" s="165"/>
      <c r="Q119" s="143"/>
      <c r="R119" s="165"/>
      <c r="S119" s="143"/>
      <c r="T119" s="166"/>
      <c r="U119" s="7"/>
    </row>
    <row r="120" spans="1:21" s="142" customFormat="1" ht="24" thickBot="1">
      <c r="A120" s="130"/>
      <c r="B120" s="130"/>
      <c r="C120" s="168"/>
      <c r="D120" s="169"/>
      <c r="E120" s="168"/>
      <c r="F120" s="170"/>
      <c r="G120" s="170"/>
      <c r="H120" s="170"/>
      <c r="I120" s="170"/>
      <c r="J120" s="170"/>
      <c r="K120" s="170"/>
      <c r="L120" s="170"/>
      <c r="M120" s="171" t="s">
        <v>111</v>
      </c>
      <c r="N120" s="172">
        <f>SUM(N59,N118)</f>
        <v>10764.2075</v>
      </c>
      <c r="O120" s="172">
        <f>SUM(O59,O118)</f>
        <v>0</v>
      </c>
      <c r="P120" s="173"/>
      <c r="Q120" s="172">
        <f>SUM(Q59,Q118)</f>
        <v>0</v>
      </c>
      <c r="R120" s="173"/>
      <c r="S120" s="172">
        <f>SUM(S59,S118)</f>
        <v>0</v>
      </c>
      <c r="T120" s="173"/>
      <c r="U120" s="172">
        <f>SUM(U59,U118)</f>
        <v>10764.2075</v>
      </c>
    </row>
    <row r="121" spans="1:21" ht="15" thickTop="1">
      <c r="A121" s="93"/>
      <c r="B121" s="121"/>
      <c r="C121" s="121"/>
      <c r="D121" s="121"/>
      <c r="E121" s="121"/>
      <c r="F121" s="121"/>
      <c r="G121" s="121"/>
      <c r="H121" s="121"/>
      <c r="I121" s="121"/>
      <c r="J121" s="121"/>
      <c r="K121" s="121"/>
      <c r="L121" s="121"/>
      <c r="M121" s="121"/>
      <c r="N121" s="93"/>
      <c r="O121" s="93"/>
      <c r="P121" s="94"/>
      <c r="Q121" s="94"/>
      <c r="R121" s="94"/>
      <c r="S121" s="94"/>
      <c r="T121" s="94"/>
    </row>
    <row r="122" spans="1:21" s="142" customFormat="1" ht="24" thickBot="1">
      <c r="A122" s="130"/>
      <c r="B122" s="131"/>
      <c r="C122" s="131"/>
      <c r="D122" s="131"/>
      <c r="E122" s="131"/>
      <c r="F122" s="174"/>
      <c r="G122" s="175"/>
      <c r="H122" s="175"/>
      <c r="I122" s="175"/>
      <c r="J122" s="175"/>
      <c r="K122" s="175"/>
      <c r="L122" s="175"/>
      <c r="M122" s="176" t="s">
        <v>112</v>
      </c>
      <c r="N122" s="177">
        <f>IF($J$6="Yes",N120*0.05,0)</f>
        <v>538.210375</v>
      </c>
      <c r="O122" s="177">
        <f>IF($J$6="Yes",O120*0.05,0)</f>
        <v>0</v>
      </c>
      <c r="P122" s="173"/>
      <c r="Q122" s="177">
        <f>IF($J$6="Yes",Q120*0.05,0)</f>
        <v>0</v>
      </c>
      <c r="R122" s="173" t="str">
        <f>IF(Q122=0,"","Amendment total must equal zero")</f>
        <v/>
      </c>
      <c r="S122" s="177">
        <f>IF($J$6="Yes",S120*0.05,0)</f>
        <v>0</v>
      </c>
      <c r="T122" s="173" t="str">
        <f>IF(S122=0,"","Amendment total must equal zero")</f>
        <v/>
      </c>
      <c r="U122" s="177">
        <f>IF($J$6="Yes",U120*0.05,0)</f>
        <v>538.210375</v>
      </c>
    </row>
    <row r="123" spans="1:21" ht="15" thickTop="1">
      <c r="A123" s="93"/>
      <c r="B123" s="95"/>
      <c r="C123" s="95"/>
      <c r="D123" s="95"/>
      <c r="E123" s="95"/>
      <c r="F123" s="95"/>
      <c r="G123" s="95"/>
      <c r="H123" s="95"/>
      <c r="I123" s="95"/>
      <c r="J123" s="95"/>
      <c r="K123" s="95"/>
      <c r="L123" s="95"/>
      <c r="M123" s="95"/>
      <c r="N123" s="93"/>
      <c r="O123" s="93"/>
      <c r="P123" s="94"/>
      <c r="Q123" s="94"/>
      <c r="R123" s="94"/>
      <c r="S123" s="94"/>
      <c r="T123" s="94"/>
    </row>
    <row r="124" spans="1:21">
      <c r="A124" s="125"/>
      <c r="B124" s="113"/>
      <c r="C124" s="120"/>
      <c r="D124" s="120"/>
      <c r="E124" s="120"/>
      <c r="F124" s="120"/>
      <c r="G124" s="120"/>
      <c r="H124" s="120"/>
      <c r="I124" s="120"/>
      <c r="J124" s="120"/>
      <c r="K124" s="120"/>
      <c r="L124" s="120"/>
      <c r="M124" s="120"/>
      <c r="N124" s="114"/>
      <c r="O124" s="143"/>
      <c r="P124" s="143"/>
      <c r="Q124" s="143"/>
      <c r="R124" s="143"/>
      <c r="S124" s="143"/>
      <c r="T124" s="143"/>
    </row>
    <row r="125" spans="1:21" ht="15.6">
      <c r="A125" s="209" t="s">
        <v>113</v>
      </c>
      <c r="B125" s="210"/>
      <c r="C125" s="210"/>
      <c r="D125" s="210"/>
      <c r="E125" s="210"/>
      <c r="F125" s="210"/>
      <c r="G125" s="210"/>
      <c r="H125" s="210"/>
      <c r="I125" s="210"/>
      <c r="J125" s="210"/>
      <c r="K125" s="210"/>
      <c r="L125" s="210"/>
      <c r="M125" s="211"/>
      <c r="N125" s="178" t="s">
        <v>71</v>
      </c>
      <c r="O125" s="179" t="s">
        <v>72</v>
      </c>
      <c r="P125" s="178" t="s">
        <v>73</v>
      </c>
      <c r="Q125" s="179" t="s">
        <v>74</v>
      </c>
      <c r="R125" s="178" t="s">
        <v>73</v>
      </c>
      <c r="S125" s="179" t="s">
        <v>75</v>
      </c>
      <c r="T125" s="180" t="s">
        <v>73</v>
      </c>
      <c r="U125" s="180" t="s">
        <v>76</v>
      </c>
    </row>
    <row r="126" spans="1:21">
      <c r="A126" s="106" t="s">
        <v>77</v>
      </c>
      <c r="B126" s="204" t="s">
        <v>78</v>
      </c>
      <c r="C126" s="204"/>
      <c r="D126" s="204"/>
      <c r="E126" s="204"/>
      <c r="F126" s="204"/>
      <c r="G126" s="204"/>
      <c r="H126" s="204"/>
      <c r="I126" s="204"/>
      <c r="J126" s="204"/>
      <c r="K126" s="204"/>
      <c r="L126" s="204"/>
      <c r="M126" s="204"/>
      <c r="N126" s="107" t="s">
        <v>79</v>
      </c>
      <c r="O126" s="108" t="s">
        <v>79</v>
      </c>
      <c r="P126" s="107"/>
      <c r="Q126" s="108" t="s">
        <v>79</v>
      </c>
      <c r="R126" s="109"/>
      <c r="S126" s="108" t="s">
        <v>79</v>
      </c>
      <c r="T126" s="110"/>
      <c r="U126" s="111" t="s">
        <v>79</v>
      </c>
    </row>
    <row r="127" spans="1:21">
      <c r="A127" s="84"/>
      <c r="B127" s="208"/>
      <c r="C127" s="208"/>
      <c r="D127" s="208"/>
      <c r="E127" s="208"/>
      <c r="F127" s="208"/>
      <c r="G127" s="208"/>
      <c r="H127" s="208"/>
      <c r="I127" s="208"/>
      <c r="J127" s="208"/>
      <c r="K127" s="208"/>
      <c r="L127" s="208"/>
      <c r="M127" s="208"/>
      <c r="N127" s="85"/>
      <c r="O127" s="86"/>
      <c r="P127" s="87"/>
      <c r="Q127" s="86"/>
      <c r="R127" s="88"/>
      <c r="S127" s="86"/>
      <c r="T127" s="84"/>
      <c r="U127" s="112">
        <f>N127+O127+Q127+S127</f>
        <v>0</v>
      </c>
    </row>
    <row r="128" spans="1:21">
      <c r="A128" s="84"/>
      <c r="B128" s="208"/>
      <c r="C128" s="208"/>
      <c r="D128" s="208"/>
      <c r="E128" s="208"/>
      <c r="F128" s="208"/>
      <c r="G128" s="208"/>
      <c r="H128" s="208"/>
      <c r="I128" s="208"/>
      <c r="J128" s="208"/>
      <c r="K128" s="208"/>
      <c r="L128" s="208"/>
      <c r="M128" s="208"/>
      <c r="N128" s="85"/>
      <c r="O128" s="86"/>
      <c r="P128" s="87"/>
      <c r="Q128" s="86"/>
      <c r="R128" s="88"/>
      <c r="S128" s="86"/>
      <c r="T128" s="84"/>
      <c r="U128" s="112">
        <f t="shared" ref="U128:U136" si="7">N128+O128+Q128+S128</f>
        <v>0</v>
      </c>
    </row>
    <row r="129" spans="1:21">
      <c r="A129" s="84"/>
      <c r="B129" s="208"/>
      <c r="C129" s="208"/>
      <c r="D129" s="208"/>
      <c r="E129" s="208"/>
      <c r="F129" s="208"/>
      <c r="G129" s="208"/>
      <c r="H129" s="208"/>
      <c r="I129" s="208"/>
      <c r="J129" s="208"/>
      <c r="K129" s="208"/>
      <c r="L129" s="208"/>
      <c r="M129" s="208"/>
      <c r="N129" s="85"/>
      <c r="O129" s="86"/>
      <c r="P129" s="87"/>
      <c r="Q129" s="86"/>
      <c r="R129" s="88"/>
      <c r="S129" s="86"/>
      <c r="T129" s="84"/>
      <c r="U129" s="112">
        <f t="shared" si="7"/>
        <v>0</v>
      </c>
    </row>
    <row r="130" spans="1:21">
      <c r="A130" s="84"/>
      <c r="B130" s="208"/>
      <c r="C130" s="208"/>
      <c r="D130" s="208"/>
      <c r="E130" s="208"/>
      <c r="F130" s="208"/>
      <c r="G130" s="208"/>
      <c r="H130" s="208"/>
      <c r="I130" s="208"/>
      <c r="J130" s="208"/>
      <c r="K130" s="208"/>
      <c r="L130" s="208"/>
      <c r="M130" s="208"/>
      <c r="N130" s="85"/>
      <c r="O130" s="86"/>
      <c r="P130" s="87"/>
      <c r="Q130" s="86"/>
      <c r="R130" s="88"/>
      <c r="S130" s="86"/>
      <c r="T130" s="84"/>
      <c r="U130" s="112">
        <f t="shared" si="7"/>
        <v>0</v>
      </c>
    </row>
    <row r="131" spans="1:21">
      <c r="A131" s="84"/>
      <c r="B131" s="208"/>
      <c r="C131" s="208"/>
      <c r="D131" s="208"/>
      <c r="E131" s="208"/>
      <c r="F131" s="208"/>
      <c r="G131" s="208"/>
      <c r="H131" s="208"/>
      <c r="I131" s="208"/>
      <c r="J131" s="208"/>
      <c r="K131" s="208"/>
      <c r="L131" s="208"/>
      <c r="M131" s="208"/>
      <c r="N131" s="85"/>
      <c r="O131" s="86"/>
      <c r="P131" s="87"/>
      <c r="Q131" s="86"/>
      <c r="R131" s="88"/>
      <c r="S131" s="86"/>
      <c r="T131" s="84"/>
      <c r="U131" s="112">
        <f t="shared" si="7"/>
        <v>0</v>
      </c>
    </row>
    <row r="132" spans="1:21">
      <c r="A132" s="84"/>
      <c r="B132" s="208"/>
      <c r="C132" s="208"/>
      <c r="D132" s="208"/>
      <c r="E132" s="208"/>
      <c r="F132" s="208"/>
      <c r="G132" s="208"/>
      <c r="H132" s="208"/>
      <c r="I132" s="208"/>
      <c r="J132" s="208"/>
      <c r="K132" s="208"/>
      <c r="L132" s="208"/>
      <c r="M132" s="208"/>
      <c r="N132" s="85"/>
      <c r="O132" s="86"/>
      <c r="P132" s="87"/>
      <c r="Q132" s="86"/>
      <c r="R132" s="88"/>
      <c r="S132" s="86"/>
      <c r="T132" s="84"/>
      <c r="U132" s="112">
        <f t="shared" si="7"/>
        <v>0</v>
      </c>
    </row>
    <row r="133" spans="1:21">
      <c r="A133" s="84"/>
      <c r="B133" s="208"/>
      <c r="C133" s="208"/>
      <c r="D133" s="208"/>
      <c r="E133" s="208"/>
      <c r="F133" s="208"/>
      <c r="G133" s="208"/>
      <c r="H133" s="208"/>
      <c r="I133" s="208"/>
      <c r="J133" s="208"/>
      <c r="K133" s="208"/>
      <c r="L133" s="208"/>
      <c r="M133" s="208"/>
      <c r="N133" s="85"/>
      <c r="O133" s="86"/>
      <c r="P133" s="87"/>
      <c r="Q133" s="86"/>
      <c r="R133" s="88"/>
      <c r="S133" s="86"/>
      <c r="T133" s="84"/>
      <c r="U133" s="112">
        <f t="shared" si="7"/>
        <v>0</v>
      </c>
    </row>
    <row r="134" spans="1:21">
      <c r="A134" s="84"/>
      <c r="B134" s="208"/>
      <c r="C134" s="208"/>
      <c r="D134" s="208"/>
      <c r="E134" s="208"/>
      <c r="F134" s="208"/>
      <c r="G134" s="208"/>
      <c r="H134" s="208"/>
      <c r="I134" s="208"/>
      <c r="J134" s="208"/>
      <c r="K134" s="208"/>
      <c r="L134" s="208"/>
      <c r="M134" s="208"/>
      <c r="N134" s="85"/>
      <c r="O134" s="86"/>
      <c r="P134" s="87"/>
      <c r="Q134" s="86"/>
      <c r="R134" s="88"/>
      <c r="S134" s="86"/>
      <c r="T134" s="84"/>
      <c r="U134" s="112">
        <f t="shared" si="7"/>
        <v>0</v>
      </c>
    </row>
    <row r="135" spans="1:21">
      <c r="A135" s="84"/>
      <c r="B135" s="208"/>
      <c r="C135" s="208"/>
      <c r="D135" s="208"/>
      <c r="E135" s="208"/>
      <c r="F135" s="208"/>
      <c r="G135" s="208"/>
      <c r="H135" s="208"/>
      <c r="I135" s="208"/>
      <c r="J135" s="208"/>
      <c r="K135" s="208"/>
      <c r="L135" s="208"/>
      <c r="M135" s="208"/>
      <c r="N135" s="85"/>
      <c r="O135" s="86"/>
      <c r="P135" s="87"/>
      <c r="Q135" s="86"/>
      <c r="R135" s="88"/>
      <c r="S135" s="86"/>
      <c r="T135" s="84"/>
      <c r="U135" s="112">
        <f t="shared" si="7"/>
        <v>0</v>
      </c>
    </row>
    <row r="136" spans="1:21">
      <c r="A136" s="84"/>
      <c r="B136" s="208"/>
      <c r="C136" s="208"/>
      <c r="D136" s="208"/>
      <c r="E136" s="208"/>
      <c r="F136" s="208"/>
      <c r="G136" s="208"/>
      <c r="H136" s="208"/>
      <c r="I136" s="208"/>
      <c r="J136" s="208"/>
      <c r="K136" s="208"/>
      <c r="L136" s="208"/>
      <c r="M136" s="208"/>
      <c r="N136" s="85"/>
      <c r="O136" s="86"/>
      <c r="P136" s="87"/>
      <c r="Q136" s="86"/>
      <c r="R136" s="88"/>
      <c r="S136" s="86"/>
      <c r="T136" s="84"/>
      <c r="U136" s="112">
        <f t="shared" si="7"/>
        <v>0</v>
      </c>
    </row>
    <row r="137" spans="1:21">
      <c r="A137" s="125"/>
      <c r="B137" s="125"/>
      <c r="C137" s="125"/>
      <c r="D137" s="125"/>
      <c r="E137" s="125"/>
      <c r="F137" s="125"/>
      <c r="G137" s="125"/>
      <c r="H137" s="156"/>
      <c r="I137" s="156"/>
      <c r="J137" s="156"/>
      <c r="K137" s="156"/>
      <c r="L137" s="157"/>
      <c r="M137" s="157" t="s">
        <v>114</v>
      </c>
      <c r="N137" s="116">
        <f>SUM(N127:N136)</f>
        <v>0</v>
      </c>
      <c r="O137" s="117">
        <f>SUM(O127:O136)</f>
        <v>0</v>
      </c>
      <c r="P137" s="118"/>
      <c r="Q137" s="119">
        <f>SUM(Q127:Q136)</f>
        <v>0</v>
      </c>
      <c r="R137" s="120"/>
      <c r="S137" s="119">
        <f>SUM(S127:S136)</f>
        <v>0</v>
      </c>
      <c r="T137" s="143"/>
      <c r="U137" s="119">
        <f>SUM(U127:U136)</f>
        <v>0</v>
      </c>
    </row>
    <row r="138" spans="1:21">
      <c r="A138" s="93"/>
      <c r="B138" s="97"/>
      <c r="C138" s="97"/>
      <c r="D138" s="97"/>
      <c r="E138" s="97"/>
      <c r="F138" s="97"/>
      <c r="G138" s="97"/>
      <c r="H138" s="97"/>
      <c r="I138" s="97"/>
      <c r="J138" s="97"/>
      <c r="K138" s="97"/>
      <c r="L138" s="97"/>
      <c r="M138" s="97"/>
      <c r="N138" s="93"/>
      <c r="O138" s="93"/>
      <c r="P138" s="94"/>
      <c r="Q138" s="94"/>
      <c r="R138" s="94"/>
      <c r="S138" s="94"/>
      <c r="T138" s="94"/>
    </row>
    <row r="139" spans="1:21" s="142" customFormat="1" ht="24" thickBot="1">
      <c r="A139" s="181"/>
      <c r="B139" s="182"/>
      <c r="C139" s="183"/>
      <c r="D139" s="183"/>
      <c r="E139" s="183"/>
      <c r="F139" s="183"/>
      <c r="G139" s="183"/>
      <c r="H139" s="183"/>
      <c r="I139" s="183"/>
      <c r="J139" s="183"/>
      <c r="K139" s="183"/>
      <c r="L139" s="183"/>
      <c r="M139" s="184" t="s">
        <v>115</v>
      </c>
      <c r="N139" s="185">
        <f>N120+N122+N137</f>
        <v>11302.417875000001</v>
      </c>
      <c r="O139" s="185">
        <f>O120+O122+O137</f>
        <v>0</v>
      </c>
      <c r="P139" s="173" t="str">
        <f>IF(O139=0,"","Amendment total must equal zero")</f>
        <v/>
      </c>
      <c r="Q139" s="185">
        <f>Q120+Q122+Q137</f>
        <v>0</v>
      </c>
      <c r="R139" s="173" t="str">
        <f>IF(Q139=0,"","Amendment total must equal zero")</f>
        <v/>
      </c>
      <c r="S139" s="185">
        <f>S120+S122+S137</f>
        <v>0</v>
      </c>
      <c r="T139" s="173" t="str">
        <f>IF(S139=0,"","Amendment total must equal zero")</f>
        <v/>
      </c>
      <c r="U139" s="185">
        <f>U120+U122+U137</f>
        <v>11302.417875000001</v>
      </c>
    </row>
    <row r="140" spans="1:21" ht="15" thickTop="1">
      <c r="B140" s="83"/>
      <c r="C140" s="83"/>
      <c r="D140" s="83"/>
      <c r="E140" s="83"/>
      <c r="F140" s="83"/>
      <c r="G140" s="83"/>
      <c r="H140" s="83"/>
      <c r="I140" s="83"/>
      <c r="J140" s="83"/>
      <c r="K140" s="83"/>
      <c r="L140" s="83"/>
      <c r="M140" s="83"/>
      <c r="N140" s="83"/>
      <c r="O140" s="83"/>
      <c r="Q140" s="83"/>
      <c r="S140" s="83"/>
      <c r="U140" s="83"/>
    </row>
  </sheetData>
  <sheetProtection algorithmName="SHA-512" hashValue="Z3AOkjNkfbvBDQ58CkAHuLyUL3yplYxoigi4eMWTVA9GCoOu5W2SWWZgkIVdGh3GwMr6rihL6Rc8050qRV+31A==" saltValue="D/F8DttMWjoxkLyxHixr3Q==" spinCount="100000" sheet="1" objects="1" scenarios="1" formatColumns="0" selectLockedCells="1"/>
  <mergeCells count="103">
    <mergeCell ref="D1:F1"/>
    <mergeCell ref="A6:I6"/>
    <mergeCell ref="A8:K8"/>
    <mergeCell ref="B90:M90"/>
    <mergeCell ref="B111:M111"/>
    <mergeCell ref="A16:U16"/>
    <mergeCell ref="A61:U61"/>
    <mergeCell ref="B41:M41"/>
    <mergeCell ref="B42:M42"/>
    <mergeCell ref="B68:M68"/>
    <mergeCell ref="B69:M69"/>
    <mergeCell ref="A76:M76"/>
    <mergeCell ref="B86:M86"/>
    <mergeCell ref="A104:M104"/>
    <mergeCell ref="A31:M31"/>
    <mergeCell ref="B32:M32"/>
    <mergeCell ref="B33:M33"/>
    <mergeCell ref="B34:M34"/>
    <mergeCell ref="B35:M35"/>
    <mergeCell ref="B36:M36"/>
    <mergeCell ref="B82:M82"/>
    <mergeCell ref="B83:M83"/>
    <mergeCell ref="B84:M84"/>
    <mergeCell ref="B85:M85"/>
    <mergeCell ref="B97:M97"/>
    <mergeCell ref="B98:M98"/>
    <mergeCell ref="B99:M99"/>
    <mergeCell ref="B100:M100"/>
    <mergeCell ref="B101:M101"/>
    <mergeCell ref="B105:M105"/>
    <mergeCell ref="B91:M91"/>
    <mergeCell ref="B92:M92"/>
    <mergeCell ref="B93:M93"/>
    <mergeCell ref="B94:M94"/>
    <mergeCell ref="B95:M95"/>
    <mergeCell ref="B96:M96"/>
    <mergeCell ref="B113:M113"/>
    <mergeCell ref="B114:M114"/>
    <mergeCell ref="B115:M115"/>
    <mergeCell ref="B126:M126"/>
    <mergeCell ref="A125:M125"/>
    <mergeCell ref="B106:M106"/>
    <mergeCell ref="B107:M107"/>
    <mergeCell ref="B108:M108"/>
    <mergeCell ref="B109:M109"/>
    <mergeCell ref="B110:M110"/>
    <mergeCell ref="B112:M112"/>
    <mergeCell ref="B132:M132"/>
    <mergeCell ref="B133:M133"/>
    <mergeCell ref="B134:M134"/>
    <mergeCell ref="B135:M135"/>
    <mergeCell ref="B136:M136"/>
    <mergeCell ref="B127:M127"/>
    <mergeCell ref="B128:M128"/>
    <mergeCell ref="B129:M129"/>
    <mergeCell ref="B130:M130"/>
    <mergeCell ref="B131:M131"/>
    <mergeCell ref="B79:M79"/>
    <mergeCell ref="B80:M80"/>
    <mergeCell ref="B81:M81"/>
    <mergeCell ref="B67:M67"/>
    <mergeCell ref="B70:M70"/>
    <mergeCell ref="B71:M71"/>
    <mergeCell ref="B72:M72"/>
    <mergeCell ref="B73:M73"/>
    <mergeCell ref="B87:M87"/>
    <mergeCell ref="B77:M77"/>
    <mergeCell ref="B78:M78"/>
    <mergeCell ref="B56:M56"/>
    <mergeCell ref="B63:M63"/>
    <mergeCell ref="B64:M64"/>
    <mergeCell ref="B65:M65"/>
    <mergeCell ref="B66:M66"/>
    <mergeCell ref="A62:M62"/>
    <mergeCell ref="B50:M50"/>
    <mergeCell ref="B51:M51"/>
    <mergeCell ref="B52:M52"/>
    <mergeCell ref="B53:M53"/>
    <mergeCell ref="B54:M54"/>
    <mergeCell ref="B55:M55"/>
    <mergeCell ref="B27:M27"/>
    <mergeCell ref="B28:M28"/>
    <mergeCell ref="B46:M46"/>
    <mergeCell ref="B47:M47"/>
    <mergeCell ref="B48:M48"/>
    <mergeCell ref="B49:M49"/>
    <mergeCell ref="B37:M37"/>
    <mergeCell ref="B38:M38"/>
    <mergeCell ref="B39:M39"/>
    <mergeCell ref="B40:M40"/>
    <mergeCell ref="A45:M45"/>
    <mergeCell ref="A3:N3"/>
    <mergeCell ref="A17:M17"/>
    <mergeCell ref="B21:M21"/>
    <mergeCell ref="B22:M22"/>
    <mergeCell ref="B23:M23"/>
    <mergeCell ref="B24:M24"/>
    <mergeCell ref="B25:M25"/>
    <mergeCell ref="B26:M26"/>
    <mergeCell ref="A11:N14"/>
    <mergeCell ref="B18:M18"/>
    <mergeCell ref="B19:M19"/>
    <mergeCell ref="B20:M20"/>
  </mergeCells>
  <conditionalFormatting sqref="O123">
    <cfRule type="cellIs" dxfId="13" priority="14" operator="notEqual">
      <formula>0</formula>
    </cfRule>
  </conditionalFormatting>
  <conditionalFormatting sqref="O139">
    <cfRule type="cellIs" dxfId="12" priority="6" operator="notEqual">
      <formula>0</formula>
    </cfRule>
  </conditionalFormatting>
  <conditionalFormatting sqref="P139">
    <cfRule type="expression" dxfId="11" priority="5">
      <formula>O139&lt;&gt;0</formula>
    </cfRule>
  </conditionalFormatting>
  <conditionalFormatting sqref="Q123">
    <cfRule type="cellIs" dxfId="10" priority="12" operator="notEqual">
      <formula>0</formula>
    </cfRule>
  </conditionalFormatting>
  <conditionalFormatting sqref="Q139">
    <cfRule type="cellIs" dxfId="9" priority="3" operator="notEqual">
      <formula>0</formula>
    </cfRule>
  </conditionalFormatting>
  <conditionalFormatting sqref="R139">
    <cfRule type="expression" dxfId="8" priority="4">
      <formula>Q139&lt;&gt;0</formula>
    </cfRule>
  </conditionalFormatting>
  <conditionalFormatting sqref="S123">
    <cfRule type="cellIs" dxfId="7" priority="10" operator="notEqual">
      <formula>0</formula>
    </cfRule>
  </conditionalFormatting>
  <conditionalFormatting sqref="S139">
    <cfRule type="cellIs" dxfId="6" priority="1" operator="notEqual">
      <formula>0</formula>
    </cfRule>
  </conditionalFormatting>
  <conditionalFormatting sqref="T139">
    <cfRule type="expression" dxfId="5" priority="2">
      <formula>S139&lt;&gt;0</formula>
    </cfRule>
  </conditionalFormatting>
  <pageMargins left="0.5" right="0.5" top="0.5" bottom="0.5" header="0.3" footer="0.3"/>
  <pageSetup paperSize="5" scale="44"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6238DE0-849C-4A7F-A241-22F8304441D1}">
          <x14:formula1>
            <xm:f>List!$B$1:$B$3</xm:f>
          </x14:formula1>
          <xm:sqref>J6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73CE2-A59A-43EB-A7D4-E6ADF9F926DB}">
  <sheetPr>
    <pageSetUpPr fitToPage="1"/>
  </sheetPr>
  <dimension ref="A1:S26"/>
  <sheetViews>
    <sheetView workbookViewId="0">
      <selection activeCell="G20" sqref="G20"/>
    </sheetView>
  </sheetViews>
  <sheetFormatPr defaultRowHeight="14.4"/>
  <cols>
    <col min="1" max="1" width="3" bestFit="1" customWidth="1"/>
    <col min="2" max="2" width="33.33203125" bestFit="1" customWidth="1"/>
    <col min="3" max="3" width="12.5546875" bestFit="1" customWidth="1"/>
    <col min="4" max="4" width="5.33203125" customWidth="1"/>
    <col min="5" max="5" width="3" bestFit="1" customWidth="1"/>
    <col min="6" max="6" width="33.33203125" bestFit="1" customWidth="1"/>
    <col min="7" max="7" width="11.5546875" bestFit="1" customWidth="1"/>
    <col min="8" max="8" width="5.33203125" customWidth="1"/>
    <col min="9" max="9" width="3" bestFit="1" customWidth="1"/>
    <col min="10" max="10" width="33.33203125" bestFit="1" customWidth="1"/>
    <col min="11" max="11" width="11.5546875" bestFit="1" customWidth="1"/>
    <col min="12" max="12" width="5.33203125" customWidth="1"/>
    <col min="13" max="13" width="3" bestFit="1" customWidth="1"/>
    <col min="14" max="14" width="33.33203125" bestFit="1" customWidth="1"/>
    <col min="15" max="15" width="11.5546875" bestFit="1" customWidth="1"/>
    <col min="16" max="16" width="5.33203125" customWidth="1"/>
    <col min="17" max="17" width="3" bestFit="1" customWidth="1"/>
    <col min="18" max="18" width="33.33203125" bestFit="1" customWidth="1"/>
    <col min="19" max="19" width="11.5546875" customWidth="1"/>
  </cols>
  <sheetData>
    <row r="1" spans="1:19" ht="18">
      <c r="A1" s="274" t="s">
        <v>116</v>
      </c>
      <c r="B1" s="274"/>
      <c r="C1" s="274"/>
      <c r="E1" s="274" t="s">
        <v>72</v>
      </c>
      <c r="F1" s="274"/>
      <c r="G1" s="274"/>
      <c r="I1" s="274" t="s">
        <v>74</v>
      </c>
      <c r="J1" s="274"/>
      <c r="K1" s="274"/>
      <c r="M1" s="274" t="s">
        <v>75</v>
      </c>
      <c r="N1" s="274"/>
      <c r="O1" s="274"/>
      <c r="Q1" s="274" t="s">
        <v>117</v>
      </c>
      <c r="R1" s="274"/>
      <c r="S1" s="274"/>
    </row>
    <row r="2" spans="1:19">
      <c r="A2" s="275" t="s">
        <v>118</v>
      </c>
      <c r="B2" s="275"/>
      <c r="C2" s="19" t="s">
        <v>79</v>
      </c>
      <c r="E2" s="275" t="s">
        <v>118</v>
      </c>
      <c r="F2" s="275"/>
      <c r="G2" s="19" t="s">
        <v>79</v>
      </c>
      <c r="I2" s="275" t="s">
        <v>118</v>
      </c>
      <c r="J2" s="275"/>
      <c r="K2" s="19" t="s">
        <v>79</v>
      </c>
      <c r="M2" s="275" t="s">
        <v>118</v>
      </c>
      <c r="N2" s="275"/>
      <c r="O2" s="19" t="s">
        <v>79</v>
      </c>
      <c r="Q2" s="275" t="s">
        <v>118</v>
      </c>
      <c r="R2" s="275"/>
      <c r="S2" s="19" t="s">
        <v>79</v>
      </c>
    </row>
    <row r="3" spans="1:19">
      <c r="A3" s="276" t="s">
        <v>119</v>
      </c>
      <c r="B3" s="277"/>
      <c r="C3" s="62"/>
      <c r="E3" s="276" t="s">
        <v>120</v>
      </c>
      <c r="F3" s="277"/>
      <c r="G3" s="62"/>
      <c r="I3" s="276" t="s">
        <v>120</v>
      </c>
      <c r="J3" s="277"/>
      <c r="K3" s="62"/>
      <c r="M3" s="276" t="s">
        <v>120</v>
      </c>
      <c r="N3" s="277"/>
      <c r="O3" s="62"/>
      <c r="Q3" s="276" t="s">
        <v>120</v>
      </c>
      <c r="R3" s="277"/>
      <c r="S3" s="62"/>
    </row>
    <row r="4" spans="1:19">
      <c r="A4" s="64" t="s">
        <v>121</v>
      </c>
      <c r="B4" s="65" t="s">
        <v>70</v>
      </c>
      <c r="C4" s="62">
        <f>'Budget Details &amp; Amendments'!N29</f>
        <v>5137</v>
      </c>
      <c r="E4" s="64" t="s">
        <v>121</v>
      </c>
      <c r="F4" s="65" t="s">
        <v>70</v>
      </c>
      <c r="G4" s="62">
        <f>'Budget Details &amp; Amendments'!O29</f>
        <v>0</v>
      </c>
      <c r="I4" s="64" t="s">
        <v>121</v>
      </c>
      <c r="J4" s="65" t="s">
        <v>70</v>
      </c>
      <c r="K4" s="62">
        <f>'Budget Details &amp; Amendments'!Q29</f>
        <v>0</v>
      </c>
      <c r="M4" s="64" t="s">
        <v>121</v>
      </c>
      <c r="N4" s="65" t="s">
        <v>70</v>
      </c>
      <c r="O4" s="62">
        <f>'Budget Details &amp; Amendments'!S29</f>
        <v>0</v>
      </c>
      <c r="Q4" s="64" t="s">
        <v>121</v>
      </c>
      <c r="R4" s="65" t="s">
        <v>70</v>
      </c>
      <c r="S4" s="62">
        <f>'Budget Details &amp; Amendments'!U29</f>
        <v>5137</v>
      </c>
    </row>
    <row r="5" spans="1:19">
      <c r="A5" s="64" t="s">
        <v>122</v>
      </c>
      <c r="B5" s="65" t="s">
        <v>83</v>
      </c>
      <c r="C5" s="62">
        <f>'Budget Details &amp; Amendments'!N43</f>
        <v>1000</v>
      </c>
      <c r="E5" s="64" t="s">
        <v>122</v>
      </c>
      <c r="F5" s="65" t="s">
        <v>83</v>
      </c>
      <c r="G5" s="62">
        <f>'Budget Details &amp; Amendments'!O43</f>
        <v>0</v>
      </c>
      <c r="I5" s="64" t="s">
        <v>122</v>
      </c>
      <c r="J5" s="65" t="s">
        <v>83</v>
      </c>
      <c r="K5" s="62">
        <f>'Budget Details &amp; Amendments'!Q43</f>
        <v>0</v>
      </c>
      <c r="M5" s="64" t="s">
        <v>122</v>
      </c>
      <c r="N5" s="65" t="s">
        <v>83</v>
      </c>
      <c r="O5" s="62">
        <f>'Budget Details &amp; Amendments'!S43</f>
        <v>0</v>
      </c>
      <c r="Q5" s="64" t="s">
        <v>122</v>
      </c>
      <c r="R5" s="65" t="s">
        <v>83</v>
      </c>
      <c r="S5" s="62">
        <f>'Budget Details &amp; Amendments'!U43</f>
        <v>1000</v>
      </c>
    </row>
    <row r="6" spans="1:19">
      <c r="A6" s="64" t="s">
        <v>123</v>
      </c>
      <c r="B6" s="65" t="s">
        <v>124</v>
      </c>
      <c r="C6" s="62">
        <f>'Budget Details &amp; Amendments'!N57</f>
        <v>963.1875</v>
      </c>
      <c r="E6" s="64" t="s">
        <v>123</v>
      </c>
      <c r="F6" s="65" t="s">
        <v>124</v>
      </c>
      <c r="G6" s="62">
        <f>'Budget Details &amp; Amendments'!O57</f>
        <v>0</v>
      </c>
      <c r="I6" s="64" t="s">
        <v>123</v>
      </c>
      <c r="J6" s="65" t="s">
        <v>124</v>
      </c>
      <c r="K6" s="62">
        <f>'Budget Details &amp; Amendments'!Q57</f>
        <v>0</v>
      </c>
      <c r="M6" s="64" t="s">
        <v>123</v>
      </c>
      <c r="N6" s="65" t="s">
        <v>124</v>
      </c>
      <c r="O6" s="62">
        <f>'Budget Details &amp; Amendments'!S57</f>
        <v>0</v>
      </c>
      <c r="Q6" s="64" t="s">
        <v>123</v>
      </c>
      <c r="R6" s="65" t="s">
        <v>124</v>
      </c>
      <c r="S6" s="62">
        <f>'Budget Details &amp; Amendments'!U57</f>
        <v>963.1875</v>
      </c>
    </row>
    <row r="7" spans="1:19" s="19" customFormat="1">
      <c r="A7" s="66"/>
      <c r="B7" s="67" t="s">
        <v>125</v>
      </c>
      <c r="C7" s="63">
        <f>SUM(C4:C6)</f>
        <v>7100.1875</v>
      </c>
      <c r="E7" s="66"/>
      <c r="F7" s="67" t="s">
        <v>125</v>
      </c>
      <c r="G7" s="63">
        <f>SUM(G4:G6)</f>
        <v>0</v>
      </c>
      <c r="I7" s="66"/>
      <c r="J7" s="67" t="s">
        <v>125</v>
      </c>
      <c r="K7" s="63">
        <f>SUM(K4:K6)</f>
        <v>0</v>
      </c>
      <c r="M7" s="66"/>
      <c r="N7" s="67" t="s">
        <v>125</v>
      </c>
      <c r="O7" s="63">
        <f>SUM(O4:O6)</f>
        <v>0</v>
      </c>
      <c r="Q7" s="66"/>
      <c r="R7" s="67" t="s">
        <v>125</v>
      </c>
      <c r="S7" s="63">
        <f>SUM(S4:S6)</f>
        <v>7100.1875</v>
      </c>
    </row>
    <row r="9" spans="1:19">
      <c r="A9" s="275" t="s">
        <v>126</v>
      </c>
      <c r="B9" s="275"/>
      <c r="E9" s="275" t="s">
        <v>126</v>
      </c>
      <c r="F9" s="275"/>
      <c r="I9" s="275" t="s">
        <v>126</v>
      </c>
      <c r="J9" s="275"/>
      <c r="M9" s="275" t="s">
        <v>126</v>
      </c>
      <c r="N9" s="275"/>
      <c r="Q9" s="275" t="s">
        <v>126</v>
      </c>
      <c r="R9" s="275"/>
    </row>
    <row r="10" spans="1:19">
      <c r="A10" s="64" t="s">
        <v>127</v>
      </c>
      <c r="B10" s="65" t="s">
        <v>92</v>
      </c>
      <c r="C10" s="62">
        <f>'Budget Details &amp; Amendments'!N74</f>
        <v>0</v>
      </c>
      <c r="E10" s="64" t="s">
        <v>127</v>
      </c>
      <c r="F10" s="65" t="s">
        <v>92</v>
      </c>
      <c r="G10" s="62">
        <f>'Budget Details &amp; Amendments'!O74</f>
        <v>0</v>
      </c>
      <c r="I10" s="64" t="s">
        <v>127</v>
      </c>
      <c r="J10" s="65" t="s">
        <v>92</v>
      </c>
      <c r="K10" s="62">
        <f>'Budget Details &amp; Amendments'!Q74</f>
        <v>0</v>
      </c>
      <c r="M10" s="64" t="s">
        <v>127</v>
      </c>
      <c r="N10" s="65" t="s">
        <v>92</v>
      </c>
      <c r="O10" s="62">
        <f>'Budget Details &amp; Amendments'!S74</f>
        <v>0</v>
      </c>
      <c r="Q10" s="64" t="s">
        <v>127</v>
      </c>
      <c r="R10" s="65" t="s">
        <v>92</v>
      </c>
      <c r="S10" s="62">
        <f>'Budget Details &amp; Amendments'!U74</f>
        <v>0</v>
      </c>
    </row>
    <row r="11" spans="1:19">
      <c r="A11" s="64" t="s">
        <v>128</v>
      </c>
      <c r="B11" s="65" t="s">
        <v>94</v>
      </c>
      <c r="C11" s="62">
        <f>'Budget Details &amp; Amendments'!N88</f>
        <v>3664.02</v>
      </c>
      <c r="E11" s="64" t="s">
        <v>128</v>
      </c>
      <c r="F11" s="65" t="s">
        <v>94</v>
      </c>
      <c r="G11" s="62">
        <f>'Budget Details &amp; Amendments'!O88</f>
        <v>0</v>
      </c>
      <c r="I11" s="64" t="s">
        <v>128</v>
      </c>
      <c r="J11" s="65" t="s">
        <v>94</v>
      </c>
      <c r="K11" s="62">
        <f>'Budget Details &amp; Amendments'!Q88</f>
        <v>0</v>
      </c>
      <c r="M11" s="64" t="s">
        <v>128</v>
      </c>
      <c r="N11" s="65" t="s">
        <v>94</v>
      </c>
      <c r="O11" s="62">
        <f>'Budget Details &amp; Amendments'!S88</f>
        <v>0</v>
      </c>
      <c r="Q11" s="64" t="s">
        <v>128</v>
      </c>
      <c r="R11" s="65" t="s">
        <v>94</v>
      </c>
      <c r="S11" s="62">
        <f>'Budget Details &amp; Amendments'!U88</f>
        <v>3664.02</v>
      </c>
    </row>
    <row r="12" spans="1:19">
      <c r="A12" s="64" t="s">
        <v>129</v>
      </c>
      <c r="B12" s="65" t="s">
        <v>106</v>
      </c>
      <c r="C12" s="62">
        <f>'Budget Details &amp; Amendments'!N102</f>
        <v>0</v>
      </c>
      <c r="E12" s="64" t="s">
        <v>129</v>
      </c>
      <c r="F12" s="65" t="s">
        <v>106</v>
      </c>
      <c r="G12" s="62">
        <f>'Budget Details &amp; Amendments'!O102</f>
        <v>0</v>
      </c>
      <c r="I12" s="64" t="s">
        <v>129</v>
      </c>
      <c r="J12" s="65" t="s">
        <v>106</v>
      </c>
      <c r="K12" s="62">
        <f>'Budget Details &amp; Amendments'!Q102</f>
        <v>0</v>
      </c>
      <c r="M12" s="64" t="s">
        <v>129</v>
      </c>
      <c r="N12" s="65" t="s">
        <v>106</v>
      </c>
      <c r="O12" s="62">
        <f>'Budget Details &amp; Amendments'!S102</f>
        <v>0</v>
      </c>
      <c r="Q12" s="64" t="s">
        <v>129</v>
      </c>
      <c r="R12" s="65" t="s">
        <v>106</v>
      </c>
      <c r="S12" s="62">
        <f>'Budget Details &amp; Amendments'!U102</f>
        <v>0</v>
      </c>
    </row>
    <row r="13" spans="1:19">
      <c r="A13" s="68" t="s">
        <v>130</v>
      </c>
      <c r="B13" s="65" t="s">
        <v>108</v>
      </c>
      <c r="C13" s="62">
        <f>'Budget Details &amp; Amendments'!N116</f>
        <v>0</v>
      </c>
      <c r="E13" s="68" t="s">
        <v>130</v>
      </c>
      <c r="F13" s="65" t="s">
        <v>108</v>
      </c>
      <c r="G13" s="62">
        <f>'Budget Details &amp; Amendments'!O116</f>
        <v>0</v>
      </c>
      <c r="I13" s="68" t="s">
        <v>130</v>
      </c>
      <c r="J13" s="65" t="s">
        <v>108</v>
      </c>
      <c r="K13" s="62">
        <f>'Budget Details &amp; Amendments'!Q116</f>
        <v>0</v>
      </c>
      <c r="M13" s="68" t="s">
        <v>130</v>
      </c>
      <c r="N13" s="65" t="s">
        <v>108</v>
      </c>
      <c r="O13" s="62">
        <f>'Budget Details &amp; Amendments'!S116</f>
        <v>0</v>
      </c>
      <c r="Q13" s="68" t="s">
        <v>130</v>
      </c>
      <c r="R13" s="65" t="s">
        <v>108</v>
      </c>
      <c r="S13" s="62">
        <f>'Budget Details &amp; Amendments'!U116</f>
        <v>0</v>
      </c>
    </row>
    <row r="14" spans="1:19" s="19" customFormat="1">
      <c r="A14" s="66"/>
      <c r="B14" s="67" t="s">
        <v>131</v>
      </c>
      <c r="C14" s="63">
        <f>SUM(C10:C13)</f>
        <v>3664.02</v>
      </c>
      <c r="E14" s="66"/>
      <c r="F14" s="67" t="s">
        <v>131</v>
      </c>
      <c r="G14" s="63">
        <f>SUM(G10:G13)</f>
        <v>0</v>
      </c>
      <c r="I14" s="66"/>
      <c r="J14" s="67" t="s">
        <v>131</v>
      </c>
      <c r="K14" s="63">
        <f>SUM(K10:K13)</f>
        <v>0</v>
      </c>
      <c r="M14" s="66"/>
      <c r="N14" s="67" t="s">
        <v>131</v>
      </c>
      <c r="O14" s="63">
        <f>SUM(O10:O13)</f>
        <v>0</v>
      </c>
      <c r="Q14" s="66"/>
      <c r="R14" s="67" t="s">
        <v>131</v>
      </c>
      <c r="S14" s="63">
        <f>SUM(S10:S13)</f>
        <v>3664.02</v>
      </c>
    </row>
    <row r="15" spans="1:19">
      <c r="C15" s="69"/>
      <c r="G15" s="69"/>
      <c r="K15" s="69"/>
      <c r="O15" s="69"/>
      <c r="S15" s="69"/>
    </row>
    <row r="16" spans="1:19" s="19" customFormat="1">
      <c r="A16" s="70"/>
      <c r="B16" s="67" t="s">
        <v>132</v>
      </c>
      <c r="C16" s="63">
        <f>C7+C14</f>
        <v>10764.2075</v>
      </c>
      <c r="E16" s="70"/>
      <c r="F16" s="67" t="s">
        <v>132</v>
      </c>
      <c r="G16" s="63">
        <f>G7+G14</f>
        <v>0</v>
      </c>
      <c r="I16" s="70"/>
      <c r="J16" s="67" t="s">
        <v>132</v>
      </c>
      <c r="K16" s="63">
        <f>K7+K14</f>
        <v>0</v>
      </c>
      <c r="M16" s="70"/>
      <c r="N16" s="67" t="s">
        <v>132</v>
      </c>
      <c r="O16" s="63">
        <f>O7+O14</f>
        <v>0</v>
      </c>
      <c r="Q16" s="70"/>
      <c r="R16" s="67" t="s">
        <v>132</v>
      </c>
      <c r="S16" s="63">
        <f>S7+S14</f>
        <v>10764.2075</v>
      </c>
    </row>
    <row r="17" spans="1:19">
      <c r="A17" s="71"/>
      <c r="B17" s="19"/>
      <c r="C17" s="69"/>
      <c r="E17" s="71"/>
      <c r="F17" s="19"/>
      <c r="G17" s="69"/>
      <c r="I17" s="71"/>
      <c r="J17" s="19"/>
      <c r="K17" s="69"/>
      <c r="M17" s="71"/>
      <c r="N17" s="19"/>
      <c r="O17" s="69"/>
      <c r="Q17" s="71"/>
      <c r="R17" s="19"/>
      <c r="S17" s="69"/>
    </row>
    <row r="18" spans="1:19" s="19" customFormat="1">
      <c r="A18" s="70" t="s">
        <v>133</v>
      </c>
      <c r="B18" s="67" t="s">
        <v>134</v>
      </c>
      <c r="C18" s="63">
        <f>'Budget Details &amp; Amendments'!N122</f>
        <v>538.210375</v>
      </c>
      <c r="E18" s="70" t="s">
        <v>133</v>
      </c>
      <c r="F18" s="67" t="s">
        <v>134</v>
      </c>
      <c r="G18" s="63">
        <f>'Budget Details &amp; Amendments'!O122</f>
        <v>0</v>
      </c>
      <c r="I18" s="70" t="s">
        <v>133</v>
      </c>
      <c r="J18" s="67" t="s">
        <v>134</v>
      </c>
      <c r="K18" s="63">
        <f>'Budget Details &amp; Amendments'!Q122</f>
        <v>0</v>
      </c>
      <c r="M18" s="70" t="s">
        <v>133</v>
      </c>
      <c r="N18" s="67" t="s">
        <v>134</v>
      </c>
      <c r="O18" s="63">
        <f>'Budget Details &amp; Amendments'!S122</f>
        <v>0</v>
      </c>
      <c r="Q18" s="70" t="s">
        <v>133</v>
      </c>
      <c r="R18" s="67" t="s">
        <v>134</v>
      </c>
      <c r="S18" s="63">
        <f>'Budget Details &amp; Amendments'!U122</f>
        <v>538.210375</v>
      </c>
    </row>
    <row r="19" spans="1:19">
      <c r="A19" s="19"/>
      <c r="B19" s="19"/>
      <c r="C19" s="69"/>
      <c r="E19" s="19"/>
      <c r="F19" s="19"/>
      <c r="G19" s="69"/>
      <c r="I19" s="19"/>
      <c r="J19" s="19"/>
      <c r="K19" s="69"/>
      <c r="M19" s="19"/>
      <c r="N19" s="19"/>
      <c r="O19" s="69"/>
      <c r="Q19" s="19"/>
      <c r="R19" s="19"/>
      <c r="S19" s="69"/>
    </row>
    <row r="20" spans="1:19" s="19" customFormat="1">
      <c r="A20" s="70" t="s">
        <v>135</v>
      </c>
      <c r="B20" s="67" t="s">
        <v>136</v>
      </c>
      <c r="C20" s="63">
        <f>'Budget Details &amp; Amendments'!N137</f>
        <v>0</v>
      </c>
      <c r="E20" s="70" t="s">
        <v>135</v>
      </c>
      <c r="F20" s="67" t="s">
        <v>136</v>
      </c>
      <c r="G20" s="63">
        <f>'Budget Details &amp; Amendments'!O137</f>
        <v>0</v>
      </c>
      <c r="I20" s="70" t="s">
        <v>135</v>
      </c>
      <c r="J20" s="67" t="s">
        <v>136</v>
      </c>
      <c r="K20" s="63">
        <f>'Budget Details &amp; Amendments'!Q137</f>
        <v>0</v>
      </c>
      <c r="M20" s="70" t="s">
        <v>135</v>
      </c>
      <c r="N20" s="67" t="s">
        <v>136</v>
      </c>
      <c r="O20" s="63">
        <f>'Budget Details &amp; Amendments'!S137</f>
        <v>0</v>
      </c>
      <c r="Q20" s="70" t="s">
        <v>135</v>
      </c>
      <c r="R20" s="67" t="s">
        <v>136</v>
      </c>
      <c r="S20" s="63">
        <f>'Budget Details &amp; Amendments'!U137</f>
        <v>0</v>
      </c>
    </row>
    <row r="21" spans="1:19">
      <c r="A21" s="19"/>
      <c r="B21" s="19"/>
      <c r="C21" s="69"/>
      <c r="E21" s="19"/>
      <c r="F21" s="19"/>
      <c r="G21" s="69"/>
      <c r="I21" s="19"/>
      <c r="J21" s="19"/>
      <c r="K21" s="69"/>
      <c r="M21" s="19"/>
      <c r="N21" s="19"/>
      <c r="O21" s="69"/>
      <c r="Q21" s="19"/>
      <c r="R21" s="19"/>
      <c r="S21" s="69"/>
    </row>
    <row r="22" spans="1:19" s="19" customFormat="1">
      <c r="A22" s="66"/>
      <c r="B22" s="67" t="s">
        <v>137</v>
      </c>
      <c r="C22" s="63">
        <f>C16+C18+C20</f>
        <v>11302.417875000001</v>
      </c>
      <c r="E22" s="66"/>
      <c r="F22" s="67" t="s">
        <v>137</v>
      </c>
      <c r="G22" s="63">
        <f>G16+G18+G20</f>
        <v>0</v>
      </c>
      <c r="I22" s="66"/>
      <c r="J22" s="67" t="s">
        <v>137</v>
      </c>
      <c r="K22" s="63">
        <f>K16+K18+K20</f>
        <v>0</v>
      </c>
      <c r="M22" s="66"/>
      <c r="N22" s="67" t="s">
        <v>137</v>
      </c>
      <c r="O22" s="63">
        <f>O16+O18+O20</f>
        <v>0</v>
      </c>
      <c r="Q22" s="66"/>
      <c r="R22" s="67" t="s">
        <v>137</v>
      </c>
      <c r="S22" s="63">
        <f>S16+S18+S20</f>
        <v>11302.417875000001</v>
      </c>
    </row>
    <row r="25" spans="1:19" ht="15" thickBot="1"/>
    <row r="26" spans="1:19" ht="15" thickBot="1">
      <c r="A26" s="278" t="s">
        <v>138</v>
      </c>
      <c r="B26" s="279"/>
      <c r="C26" s="279"/>
      <c r="D26" s="279"/>
      <c r="E26" s="279"/>
      <c r="F26" s="279"/>
      <c r="G26" s="280"/>
    </row>
  </sheetData>
  <sheetProtection algorithmName="SHA-512" hashValue="fSXRQzbp4CIx16Kk4lDPDTEI0ELxNwaH/ydY7FzxmN1pmdlW9T1vQgsiWJE8Ur+5jmaJNDqT5OQZWEWqUM7YIw==" saltValue="3iCqYCIRn6RZ5zZfPEMvwg==" spinCount="100000" sheet="1" objects="1" scenarios="1" formatColumns="0" selectLockedCells="1"/>
  <mergeCells count="21">
    <mergeCell ref="Q1:S1"/>
    <mergeCell ref="Q2:R2"/>
    <mergeCell ref="Q3:R3"/>
    <mergeCell ref="Q9:R9"/>
    <mergeCell ref="A26:G26"/>
    <mergeCell ref="A3:B3"/>
    <mergeCell ref="E3:F3"/>
    <mergeCell ref="I3:J3"/>
    <mergeCell ref="M3:N3"/>
    <mergeCell ref="A9:B9"/>
    <mergeCell ref="E9:F9"/>
    <mergeCell ref="I9:J9"/>
    <mergeCell ref="M9:N9"/>
    <mergeCell ref="A1:C1"/>
    <mergeCell ref="E1:G1"/>
    <mergeCell ref="I1:K1"/>
    <mergeCell ref="M1:O1"/>
    <mergeCell ref="A2:B2"/>
    <mergeCell ref="E2:F2"/>
    <mergeCell ref="I2:J2"/>
    <mergeCell ref="M2:N2"/>
  </mergeCells>
  <pageMargins left="0.5" right="0.5" top="0.75" bottom="0.75" header="0.3" footer="0.3"/>
  <pageSetup scale="6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653AB-2781-407C-9088-130F1060A34F}">
  <dimension ref="A1:J3"/>
  <sheetViews>
    <sheetView workbookViewId="0"/>
  </sheetViews>
  <sheetFormatPr defaultRowHeight="14.4"/>
  <cols>
    <col min="1" max="1" width="22.5546875" customWidth="1"/>
    <col min="2" max="2" width="23.109375" customWidth="1"/>
    <col min="4" max="4" width="19.33203125" bestFit="1" customWidth="1"/>
    <col min="6" max="6" width="19" bestFit="1" customWidth="1"/>
    <col min="8" max="8" width="19" bestFit="1" customWidth="1"/>
    <col min="10" max="10" width="19" bestFit="1" customWidth="1"/>
  </cols>
  <sheetData>
    <row r="1" spans="1:10" ht="18">
      <c r="A1" s="72"/>
      <c r="B1" s="72"/>
      <c r="C1" s="73"/>
      <c r="D1" s="74" t="s">
        <v>139</v>
      </c>
      <c r="E1" s="75"/>
      <c r="F1" s="76" t="s">
        <v>72</v>
      </c>
      <c r="G1" s="75"/>
      <c r="H1" s="74" t="s">
        <v>74</v>
      </c>
      <c r="I1" s="75"/>
      <c r="J1" s="74" t="s">
        <v>75</v>
      </c>
    </row>
    <row r="2" spans="1:10" ht="15.6">
      <c r="A2" s="77"/>
      <c r="B2" s="19"/>
      <c r="D2" s="78"/>
      <c r="F2" s="79"/>
      <c r="H2" s="78"/>
      <c r="J2" s="78"/>
    </row>
    <row r="3" spans="1:10" ht="15.6">
      <c r="A3" s="77" t="s">
        <v>140</v>
      </c>
      <c r="B3" s="19" t="str">
        <f>Narrative!C3</f>
        <v>Drone Camp for Girls</v>
      </c>
      <c r="D3" s="78">
        <f>SUMIF('Budget Details &amp; Amendments'!$A$19:$A$136,1,'Budget Details &amp; Amendments'!$N$19:$N$136)</f>
        <v>0</v>
      </c>
      <c r="F3" s="78">
        <f>SUMIF('Budget Details &amp; Amendments'!$A$19:$A$136,1,'Budget Details &amp; Amendments'!$O$19:$O$136)</f>
        <v>0</v>
      </c>
      <c r="H3" s="78">
        <f>SUMIF('Budget Details &amp; Amendments'!$A$19:$A$136,1,'Budget Details &amp; Amendments'!$Q$19:$Q$136)</f>
        <v>0</v>
      </c>
      <c r="J3" s="78">
        <f>SUMIF('Budget Details &amp; Amendments'!$A$19:$A$136,1,'Budget Details &amp; Amendments'!$S$19:$S$136)</f>
        <v>0</v>
      </c>
    </row>
  </sheetData>
  <sheetProtection algorithmName="SHA-512" hashValue="RvyvrfHkFiQMVoRYgowJ650gYPKOS6j4U3fzU2y8QWz7eHXR2KCwxZL5wgZGAW/nULQPAC/FV5Dsee+W0GFuUQ==" saltValue="a76S0nym01dt/EA1cYQnyw==" spinCount="100000" sheet="1" objects="1" scenarios="1" formatColumns="0"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23584-79E6-47C2-8A9A-36743A05254C}">
  <sheetPr>
    <pageSetUpPr fitToPage="1"/>
  </sheetPr>
  <dimension ref="A1:L56"/>
  <sheetViews>
    <sheetView topLeftCell="A5" zoomScaleNormal="100" workbookViewId="0">
      <selection activeCell="B7" sqref="B7"/>
    </sheetView>
  </sheetViews>
  <sheetFormatPr defaultColWidth="9.109375" defaultRowHeight="14.4"/>
  <cols>
    <col min="1" max="1" width="15.5546875" style="21" bestFit="1" customWidth="1"/>
    <col min="2" max="2" width="33.33203125" style="21" bestFit="1" customWidth="1"/>
    <col min="3" max="3" width="16.5546875" style="21" bestFit="1" customWidth="1"/>
    <col min="4" max="8" width="11.5546875" style="21" customWidth="1"/>
    <col min="9" max="9" width="12.5546875" style="21" bestFit="1" customWidth="1"/>
    <col min="10" max="10" width="13.44140625" style="21" bestFit="1" customWidth="1"/>
    <col min="11" max="16384" width="9.109375" style="21"/>
  </cols>
  <sheetData>
    <row r="1" spans="1:11" ht="23.4">
      <c r="A1" s="281" t="s">
        <v>141</v>
      </c>
      <c r="B1" s="281"/>
      <c r="C1" s="281"/>
      <c r="D1" s="281"/>
      <c r="E1" s="281"/>
      <c r="F1" s="281"/>
      <c r="G1" s="281"/>
      <c r="H1" s="281"/>
      <c r="I1" s="281"/>
      <c r="J1" s="281"/>
      <c r="K1" s="20"/>
    </row>
    <row r="2" spans="1:11" ht="23.4">
      <c r="A2" s="281" t="s">
        <v>142</v>
      </c>
      <c r="B2" s="281"/>
      <c r="C2" s="281"/>
      <c r="D2" s="281"/>
      <c r="E2" s="281"/>
      <c r="F2" s="281"/>
      <c r="G2" s="281"/>
      <c r="H2" s="281"/>
      <c r="I2" s="281"/>
      <c r="J2" s="281"/>
      <c r="K2" s="20"/>
    </row>
    <row r="3" spans="1:11">
      <c r="A3" s="282" t="s">
        <v>143</v>
      </c>
      <c r="B3" s="282"/>
      <c r="C3" s="282"/>
      <c r="D3" s="282"/>
      <c r="E3" s="282"/>
      <c r="F3" s="282"/>
      <c r="G3" s="282"/>
      <c r="H3" s="282"/>
      <c r="I3" s="282"/>
      <c r="J3" s="282"/>
    </row>
    <row r="5" spans="1:11">
      <c r="A5" s="22" t="s">
        <v>144</v>
      </c>
      <c r="B5" s="17"/>
      <c r="C5" s="283" t="str">
        <f>IF(B5="","select from dropdown","")</f>
        <v>select from dropdown</v>
      </c>
      <c r="D5" s="283"/>
    </row>
    <row r="6" spans="1:11">
      <c r="A6" s="22" t="s">
        <v>145</v>
      </c>
      <c r="B6" s="17" t="s">
        <v>146</v>
      </c>
      <c r="C6" s="283" t="str">
        <f>IF(B6="","select from dropdown","")</f>
        <v/>
      </c>
      <c r="D6" s="283"/>
      <c r="E6" s="22"/>
      <c r="F6" s="283"/>
      <c r="G6" s="283"/>
    </row>
    <row r="7" spans="1:11">
      <c r="A7" s="22" t="s">
        <v>147</v>
      </c>
      <c r="B7" s="17" t="s">
        <v>10</v>
      </c>
      <c r="C7" s="283" t="str">
        <f>IF(B7="","select from dropdown","")</f>
        <v/>
      </c>
      <c r="D7" s="283"/>
    </row>
    <row r="8" spans="1:11">
      <c r="A8" s="22" t="s">
        <v>148</v>
      </c>
      <c r="B8" s="17"/>
      <c r="C8" s="283" t="str">
        <f>IF(B8="","select from dropdown","")</f>
        <v>select from dropdown</v>
      </c>
      <c r="D8" s="283"/>
    </row>
    <row r="10" spans="1:11">
      <c r="A10" s="285" t="s">
        <v>118</v>
      </c>
      <c r="B10" s="285"/>
      <c r="C10" s="23" t="s">
        <v>149</v>
      </c>
      <c r="D10" s="23" t="s">
        <v>150</v>
      </c>
      <c r="E10" s="23" t="s">
        <v>151</v>
      </c>
      <c r="F10" s="23" t="s">
        <v>152</v>
      </c>
      <c r="G10" s="23" t="s">
        <v>153</v>
      </c>
      <c r="H10" s="23" t="s">
        <v>154</v>
      </c>
      <c r="I10" s="23" t="s">
        <v>155</v>
      </c>
      <c r="J10" s="23" t="s">
        <v>156</v>
      </c>
    </row>
    <row r="11" spans="1:11">
      <c r="A11" s="286" t="s">
        <v>120</v>
      </c>
      <c r="B11" s="287"/>
      <c r="C11" s="26"/>
      <c r="D11" s="26"/>
      <c r="E11" s="26"/>
      <c r="F11" s="26"/>
      <c r="G11" s="26"/>
      <c r="H11" s="26"/>
      <c r="I11" s="26"/>
      <c r="J11" s="27"/>
    </row>
    <row r="12" spans="1:11">
      <c r="A12" s="28" t="s">
        <v>121</v>
      </c>
      <c r="B12" s="29" t="s">
        <v>70</v>
      </c>
      <c r="C12" s="30">
        <f>'Budget Details &amp; Amendments'!U29</f>
        <v>5137</v>
      </c>
      <c r="D12" s="80"/>
      <c r="E12" s="80"/>
      <c r="F12" s="80"/>
      <c r="G12" s="80"/>
      <c r="H12" s="80"/>
      <c r="I12" s="31">
        <f>SUM(D12:H12)</f>
        <v>0</v>
      </c>
      <c r="J12" s="31">
        <f>C12-I12</f>
        <v>5137</v>
      </c>
    </row>
    <row r="13" spans="1:11">
      <c r="A13" s="28" t="s">
        <v>122</v>
      </c>
      <c r="B13" s="29" t="s">
        <v>83</v>
      </c>
      <c r="C13" s="30">
        <f>'Budget Details &amp; Amendments'!U43</f>
        <v>1000</v>
      </c>
      <c r="D13" s="80"/>
      <c r="E13" s="80"/>
      <c r="F13" s="80"/>
      <c r="G13" s="80"/>
      <c r="H13" s="80"/>
      <c r="I13" s="31">
        <f>SUM(D13:H13)</f>
        <v>0</v>
      </c>
      <c r="J13" s="31">
        <f t="shared" ref="J13:J14" si="0">C13-I13</f>
        <v>1000</v>
      </c>
    </row>
    <row r="14" spans="1:11" ht="15" thickBot="1">
      <c r="A14" s="28" t="s">
        <v>123</v>
      </c>
      <c r="B14" s="29" t="s">
        <v>124</v>
      </c>
      <c r="C14" s="32">
        <f>'Budget Details &amp; Amendments'!U57</f>
        <v>963.1875</v>
      </c>
      <c r="D14" s="81"/>
      <c r="E14" s="81"/>
      <c r="F14" s="81"/>
      <c r="G14" s="81"/>
      <c r="H14" s="81"/>
      <c r="I14" s="33">
        <f>SUM(D14:H14)</f>
        <v>0</v>
      </c>
      <c r="J14" s="31">
        <f t="shared" si="0"/>
        <v>963.1875</v>
      </c>
    </row>
    <row r="15" spans="1:11" ht="15" thickBot="1">
      <c r="A15" s="34"/>
      <c r="B15" s="24" t="s">
        <v>125</v>
      </c>
      <c r="C15" s="35">
        <f>SUM(C12:C14)</f>
        <v>7100.1875</v>
      </c>
      <c r="D15" s="35">
        <f t="shared" ref="D15:J15" si="1">SUM(D12:D14)</f>
        <v>0</v>
      </c>
      <c r="E15" s="35">
        <f t="shared" si="1"/>
        <v>0</v>
      </c>
      <c r="F15" s="35">
        <f t="shared" si="1"/>
        <v>0</v>
      </c>
      <c r="G15" s="35">
        <f t="shared" si="1"/>
        <v>0</v>
      </c>
      <c r="H15" s="35">
        <f t="shared" si="1"/>
        <v>0</v>
      </c>
      <c r="I15" s="35">
        <f t="shared" ref="I15" si="2">SUM(I12:I14)</f>
        <v>0</v>
      </c>
      <c r="J15" s="35">
        <f t="shared" si="1"/>
        <v>7100.1875</v>
      </c>
    </row>
    <row r="16" spans="1:11">
      <c r="A16" s="36"/>
      <c r="B16" s="37"/>
      <c r="C16" s="38"/>
      <c r="D16" s="38"/>
      <c r="E16" s="38"/>
      <c r="F16" s="38"/>
      <c r="G16" s="38"/>
      <c r="H16" s="38"/>
      <c r="I16" s="38"/>
      <c r="J16" s="39"/>
    </row>
    <row r="17" spans="1:10">
      <c r="A17" s="288" t="s">
        <v>126</v>
      </c>
      <c r="B17" s="289"/>
      <c r="C17" s="42"/>
      <c r="D17" s="42"/>
      <c r="E17" s="42"/>
      <c r="F17" s="42"/>
      <c r="G17" s="42"/>
      <c r="H17" s="42"/>
      <c r="I17" s="42"/>
      <c r="J17" s="43"/>
    </row>
    <row r="18" spans="1:10">
      <c r="A18" s="28" t="s">
        <v>127</v>
      </c>
      <c r="B18" s="29" t="s">
        <v>92</v>
      </c>
      <c r="C18" s="30">
        <f>'Budget Details &amp; Amendments'!U74</f>
        <v>0</v>
      </c>
      <c r="D18" s="80"/>
      <c r="E18" s="80"/>
      <c r="F18" s="80"/>
      <c r="G18" s="80"/>
      <c r="H18" s="80"/>
      <c r="I18" s="31">
        <f t="shared" ref="I18:I21" si="3">SUM(D18:H18)</f>
        <v>0</v>
      </c>
      <c r="J18" s="31">
        <f t="shared" ref="J18:J21" si="4">C18-I18</f>
        <v>0</v>
      </c>
    </row>
    <row r="19" spans="1:10">
      <c r="A19" s="28" t="s">
        <v>128</v>
      </c>
      <c r="B19" s="29" t="s">
        <v>94</v>
      </c>
      <c r="C19" s="30">
        <f>'Budget Details &amp; Amendments'!U88</f>
        <v>3664.02</v>
      </c>
      <c r="D19" s="80"/>
      <c r="E19" s="80"/>
      <c r="F19" s="80"/>
      <c r="G19" s="80"/>
      <c r="H19" s="80"/>
      <c r="I19" s="31">
        <f t="shared" si="3"/>
        <v>0</v>
      </c>
      <c r="J19" s="31">
        <f t="shared" si="4"/>
        <v>3664.02</v>
      </c>
    </row>
    <row r="20" spans="1:10">
      <c r="A20" s="28" t="s">
        <v>129</v>
      </c>
      <c r="B20" s="29" t="s">
        <v>106</v>
      </c>
      <c r="C20" s="30">
        <f>'Budget Details &amp; Amendments'!U102</f>
        <v>0</v>
      </c>
      <c r="D20" s="80"/>
      <c r="E20" s="80"/>
      <c r="F20" s="80"/>
      <c r="G20" s="80"/>
      <c r="H20" s="80"/>
      <c r="I20" s="31">
        <f t="shared" si="3"/>
        <v>0</v>
      </c>
      <c r="J20" s="31">
        <f t="shared" si="4"/>
        <v>0</v>
      </c>
    </row>
    <row r="21" spans="1:10" ht="15" thickBot="1">
      <c r="A21" s="61" t="s">
        <v>130</v>
      </c>
      <c r="B21" s="29" t="s">
        <v>108</v>
      </c>
      <c r="C21" s="30">
        <f>'Budget Details &amp; Amendments'!U116</f>
        <v>0</v>
      </c>
      <c r="D21" s="80"/>
      <c r="E21" s="80"/>
      <c r="F21" s="80"/>
      <c r="G21" s="80"/>
      <c r="H21" s="80"/>
      <c r="I21" s="31">
        <f t="shared" si="3"/>
        <v>0</v>
      </c>
      <c r="J21" s="31">
        <f t="shared" si="4"/>
        <v>0</v>
      </c>
    </row>
    <row r="22" spans="1:10" ht="15" thickBot="1">
      <c r="A22" s="44"/>
      <c r="B22" s="40" t="s">
        <v>157</v>
      </c>
      <c r="C22" s="45">
        <f t="shared" ref="C22:J22" si="5">SUM(C18:C21)</f>
        <v>3664.02</v>
      </c>
      <c r="D22" s="45">
        <f t="shared" si="5"/>
        <v>0</v>
      </c>
      <c r="E22" s="45">
        <f t="shared" si="5"/>
        <v>0</v>
      </c>
      <c r="F22" s="45">
        <f t="shared" si="5"/>
        <v>0</v>
      </c>
      <c r="G22" s="45">
        <f t="shared" si="5"/>
        <v>0</v>
      </c>
      <c r="H22" s="45">
        <f t="shared" si="5"/>
        <v>0</v>
      </c>
      <c r="I22" s="45">
        <f t="shared" ref="I22" si="6">SUM(I18:I21)</f>
        <v>0</v>
      </c>
      <c r="J22" s="45">
        <f t="shared" si="5"/>
        <v>3664.02</v>
      </c>
    </row>
    <row r="23" spans="1:10" ht="15" thickBot="1">
      <c r="A23" s="36"/>
      <c r="B23" s="37"/>
      <c r="C23" s="38"/>
      <c r="D23" s="38"/>
      <c r="E23" s="38"/>
      <c r="F23" s="38"/>
      <c r="G23" s="38"/>
      <c r="H23" s="38"/>
      <c r="I23" s="38"/>
      <c r="J23" s="39"/>
    </row>
    <row r="24" spans="1:10" ht="15" thickBot="1">
      <c r="A24" s="46" t="s">
        <v>133</v>
      </c>
      <c r="B24" s="47" t="s">
        <v>134</v>
      </c>
      <c r="C24" s="35">
        <f>'Budget Details &amp; Amendments'!U122</f>
        <v>538.210375</v>
      </c>
      <c r="D24" s="82"/>
      <c r="E24" s="82"/>
      <c r="F24" s="82"/>
      <c r="G24" s="82"/>
      <c r="H24" s="82"/>
      <c r="I24" s="48">
        <f>SUM(D24:H24)</f>
        <v>0</v>
      </c>
      <c r="J24" s="49">
        <f>C24-I24</f>
        <v>538.210375</v>
      </c>
    </row>
    <row r="25" spans="1:10" ht="15" thickBot="1">
      <c r="A25" s="36"/>
      <c r="B25" s="37"/>
      <c r="C25" s="38"/>
      <c r="D25" s="38"/>
      <c r="E25" s="38"/>
      <c r="F25" s="38"/>
      <c r="G25" s="38"/>
      <c r="H25" s="38"/>
      <c r="I25" s="38"/>
      <c r="J25" s="39"/>
    </row>
    <row r="26" spans="1:10" ht="15" thickBot="1">
      <c r="A26" s="46" t="s">
        <v>135</v>
      </c>
      <c r="B26" s="47" t="s">
        <v>136</v>
      </c>
      <c r="C26" s="35">
        <f>'Budget Details &amp; Amendments'!U137</f>
        <v>0</v>
      </c>
      <c r="D26" s="82"/>
      <c r="E26" s="82"/>
      <c r="F26" s="82"/>
      <c r="G26" s="82"/>
      <c r="H26" s="82"/>
      <c r="I26" s="48">
        <f>SUM(D26:H26)</f>
        <v>0</v>
      </c>
      <c r="J26" s="49">
        <f>C26-I26</f>
        <v>0</v>
      </c>
    </row>
    <row r="27" spans="1:10" ht="15" thickBot="1">
      <c r="A27" s="36"/>
      <c r="B27" s="37"/>
      <c r="C27" s="38"/>
      <c r="D27" s="38"/>
      <c r="E27" s="38"/>
      <c r="F27" s="38"/>
      <c r="G27" s="38"/>
      <c r="H27" s="38"/>
      <c r="I27" s="38"/>
      <c r="J27" s="39"/>
    </row>
    <row r="28" spans="1:10" ht="15" thickBot="1">
      <c r="A28" s="50"/>
      <c r="B28" s="51" t="s">
        <v>158</v>
      </c>
      <c r="C28" s="52">
        <f t="shared" ref="C28:J28" si="7">C15+C22+C24+C26</f>
        <v>11302.417875000001</v>
      </c>
      <c r="D28" s="52">
        <f t="shared" si="7"/>
        <v>0</v>
      </c>
      <c r="E28" s="52">
        <f t="shared" si="7"/>
        <v>0</v>
      </c>
      <c r="F28" s="52">
        <f t="shared" si="7"/>
        <v>0</v>
      </c>
      <c r="G28" s="52">
        <f t="shared" si="7"/>
        <v>0</v>
      </c>
      <c r="H28" s="52">
        <f t="shared" si="7"/>
        <v>0</v>
      </c>
      <c r="I28" s="52">
        <f t="shared" ref="I28" si="8">I15+I22+I24+I26</f>
        <v>0</v>
      </c>
      <c r="J28" s="52">
        <f t="shared" si="7"/>
        <v>11302.417875000001</v>
      </c>
    </row>
    <row r="29" spans="1:10" ht="15" thickTop="1"/>
    <row r="30" spans="1:10">
      <c r="A30" s="53"/>
      <c r="B30" s="41" t="s">
        <v>159</v>
      </c>
      <c r="C30" s="43"/>
      <c r="D30" s="54"/>
      <c r="E30" s="54"/>
      <c r="F30" s="54"/>
      <c r="G30" s="54"/>
      <c r="H30" s="54"/>
      <c r="I30" s="54">
        <f>SUM(D30:H30)</f>
        <v>0</v>
      </c>
      <c r="J30" s="54"/>
    </row>
    <row r="32" spans="1:10">
      <c r="A32" s="55"/>
      <c r="B32" s="25" t="s">
        <v>160</v>
      </c>
      <c r="C32" s="56"/>
      <c r="D32" s="57">
        <f>D28-D30</f>
        <v>0</v>
      </c>
      <c r="E32" s="57">
        <f t="shared" ref="E32:H32" si="9">E28-E30</f>
        <v>0</v>
      </c>
      <c r="F32" s="57">
        <f t="shared" si="9"/>
        <v>0</v>
      </c>
      <c r="G32" s="57">
        <f t="shared" si="9"/>
        <v>0</v>
      </c>
      <c r="H32" s="57">
        <f t="shared" si="9"/>
        <v>0</v>
      </c>
      <c r="I32" s="57">
        <f>I28-I30</f>
        <v>0</v>
      </c>
      <c r="J32" s="57"/>
    </row>
    <row r="34" spans="1:10">
      <c r="A34" s="21" t="s">
        <v>161</v>
      </c>
      <c r="B34" s="58"/>
      <c r="C34" s="58"/>
      <c r="D34" s="58"/>
      <c r="E34" s="58"/>
      <c r="F34" s="58"/>
      <c r="G34" s="58"/>
      <c r="H34" s="58"/>
      <c r="I34" s="58"/>
      <c r="J34" s="58"/>
    </row>
    <row r="35" spans="1:10">
      <c r="A35" s="290"/>
      <c r="B35" s="291"/>
      <c r="C35" s="291"/>
      <c r="D35" s="291"/>
      <c r="E35" s="291"/>
      <c r="F35" s="291"/>
      <c r="G35" s="291"/>
      <c r="H35" s="291"/>
      <c r="I35" s="291"/>
      <c r="J35" s="292"/>
    </row>
    <row r="36" spans="1:10">
      <c r="A36" s="293"/>
      <c r="B36" s="294"/>
      <c r="C36" s="294"/>
      <c r="D36" s="294"/>
      <c r="E36" s="294"/>
      <c r="F36" s="294"/>
      <c r="G36" s="294"/>
      <c r="H36" s="294"/>
      <c r="I36" s="294"/>
      <c r="J36" s="295"/>
    </row>
    <row r="37" spans="1:10">
      <c r="A37" s="293"/>
      <c r="B37" s="294"/>
      <c r="C37" s="294"/>
      <c r="D37" s="294"/>
      <c r="E37" s="294"/>
      <c r="F37" s="294"/>
      <c r="G37" s="294"/>
      <c r="H37" s="294"/>
      <c r="I37" s="294"/>
      <c r="J37" s="295"/>
    </row>
    <row r="38" spans="1:10">
      <c r="A38" s="293"/>
      <c r="B38" s="294"/>
      <c r="C38" s="294"/>
      <c r="D38" s="294"/>
      <c r="E38" s="294"/>
      <c r="F38" s="294"/>
      <c r="G38" s="294"/>
      <c r="H38" s="294"/>
      <c r="I38" s="294"/>
      <c r="J38" s="295"/>
    </row>
    <row r="39" spans="1:10">
      <c r="A39" s="296"/>
      <c r="B39" s="297"/>
      <c r="C39" s="297"/>
      <c r="D39" s="297"/>
      <c r="E39" s="297"/>
      <c r="F39" s="297"/>
      <c r="G39" s="297"/>
      <c r="H39" s="297"/>
      <c r="I39" s="297"/>
      <c r="J39" s="298"/>
    </row>
    <row r="41" spans="1:10" ht="15" customHeight="1">
      <c r="A41" s="299" t="s">
        <v>162</v>
      </c>
      <c r="B41" s="299"/>
      <c r="C41" s="299"/>
      <c r="D41" s="299"/>
      <c r="E41" s="299"/>
      <c r="F41" s="299"/>
      <c r="G41" s="299"/>
      <c r="H41" s="299"/>
      <c r="I41" s="299"/>
      <c r="J41" s="299"/>
    </row>
    <row r="42" spans="1:10">
      <c r="A42" s="299"/>
      <c r="B42" s="299"/>
      <c r="C42" s="299"/>
      <c r="D42" s="299"/>
      <c r="E42" s="299"/>
      <c r="F42" s="299"/>
      <c r="G42" s="299"/>
      <c r="H42" s="299"/>
      <c r="I42" s="299"/>
      <c r="J42" s="299"/>
    </row>
    <row r="43" spans="1:10">
      <c r="A43" s="299"/>
      <c r="B43" s="299"/>
      <c r="C43" s="299"/>
      <c r="D43" s="299"/>
      <c r="E43" s="299"/>
      <c r="F43" s="299"/>
      <c r="G43" s="299"/>
      <c r="H43" s="299"/>
      <c r="I43" s="299"/>
      <c r="J43" s="299"/>
    </row>
    <row r="44" spans="1:10">
      <c r="A44" s="299"/>
      <c r="B44" s="299"/>
      <c r="C44" s="299"/>
      <c r="D44" s="299"/>
      <c r="E44" s="299"/>
      <c r="F44" s="299"/>
      <c r="G44" s="299"/>
      <c r="H44" s="299"/>
      <c r="I44" s="299"/>
      <c r="J44" s="299"/>
    </row>
    <row r="45" spans="1:10">
      <c r="A45" s="299"/>
      <c r="B45" s="299"/>
      <c r="C45" s="299"/>
      <c r="D45" s="299"/>
      <c r="E45" s="299"/>
      <c r="F45" s="299"/>
      <c r="G45" s="299"/>
      <c r="H45" s="299"/>
      <c r="I45" s="299"/>
      <c r="J45" s="299"/>
    </row>
    <row r="46" spans="1:10">
      <c r="A46" s="299"/>
      <c r="B46" s="299"/>
      <c r="C46" s="299"/>
      <c r="D46" s="299"/>
      <c r="E46" s="299"/>
      <c r="F46" s="299"/>
      <c r="G46" s="299"/>
      <c r="H46" s="299"/>
      <c r="I46" s="299"/>
      <c r="J46" s="299"/>
    </row>
    <row r="47" spans="1:10">
      <c r="A47" s="299"/>
      <c r="B47" s="299"/>
      <c r="C47" s="299"/>
      <c r="D47" s="299"/>
      <c r="E47" s="299"/>
      <c r="F47" s="299"/>
      <c r="G47" s="299"/>
      <c r="H47" s="299"/>
      <c r="I47" s="299"/>
      <c r="J47" s="299"/>
    </row>
    <row r="48" spans="1:10">
      <c r="A48" s="299"/>
      <c r="B48" s="299"/>
      <c r="C48" s="299"/>
      <c r="D48" s="299"/>
      <c r="E48" s="299"/>
      <c r="F48" s="299"/>
      <c r="G48" s="299"/>
      <c r="H48" s="299"/>
      <c r="I48" s="299"/>
      <c r="J48" s="299"/>
    </row>
    <row r="49" spans="1:12">
      <c r="A49" s="59"/>
      <c r="B49" s="59"/>
      <c r="C49" s="59"/>
      <c r="D49" s="59"/>
      <c r="E49" s="59"/>
      <c r="F49" s="59"/>
      <c r="G49" s="59"/>
      <c r="H49" s="59"/>
      <c r="I49" s="59"/>
      <c r="J49" s="59"/>
    </row>
    <row r="50" spans="1:12">
      <c r="A50" s="59"/>
      <c r="B50" s="59"/>
      <c r="C50" s="59"/>
      <c r="D50" s="59"/>
      <c r="E50" s="59"/>
      <c r="F50" s="59"/>
      <c r="G50" s="59"/>
      <c r="H50" s="59"/>
      <c r="I50" s="59"/>
      <c r="J50" s="59"/>
    </row>
    <row r="51" spans="1:12">
      <c r="A51" s="297"/>
      <c r="B51" s="297"/>
      <c r="C51" s="59"/>
      <c r="D51" s="300"/>
      <c r="E51" s="300"/>
      <c r="F51" s="60"/>
      <c r="G51" s="60"/>
      <c r="H51" s="60"/>
      <c r="I51" s="60"/>
      <c r="J51" s="59"/>
    </row>
    <row r="52" spans="1:12">
      <c r="A52" s="301" t="s">
        <v>163</v>
      </c>
      <c r="B52" s="301"/>
      <c r="D52" s="21" t="s">
        <v>164</v>
      </c>
    </row>
    <row r="55" spans="1:12" ht="15.6">
      <c r="A55" s="302" t="s">
        <v>165</v>
      </c>
      <c r="B55" s="302"/>
      <c r="C55" s="302"/>
      <c r="F55" s="18"/>
      <c r="G55" s="18"/>
      <c r="H55" s="18"/>
      <c r="I55" s="18"/>
      <c r="J55" s="18"/>
      <c r="K55" s="18"/>
      <c r="L55" s="18"/>
    </row>
    <row r="56" spans="1:12">
      <c r="A56" s="284" t="s">
        <v>166</v>
      </c>
      <c r="B56" s="284"/>
    </row>
  </sheetData>
  <sheetProtection algorithmName="SHA-512" hashValue="5T21GrvThadwCGohsGJxNmJ/qwSaZgxr9+LvlKZQLycZnW/Nh+Tq/QhLkLDwQZgsEZgy2epFQq65pFYSOQUjKA==" saltValue="V+ZU8k9E7aEcSz2KYTsTJA==" spinCount="100000" sheet="1" objects="1" scenarios="1" formatColumns="0" selectLockedCells="1"/>
  <mergeCells count="18">
    <mergeCell ref="A56:B56"/>
    <mergeCell ref="C7:D7"/>
    <mergeCell ref="C8:D8"/>
    <mergeCell ref="A10:B10"/>
    <mergeCell ref="A11:B11"/>
    <mergeCell ref="A17:B17"/>
    <mergeCell ref="A35:J39"/>
    <mergeCell ref="A41:J48"/>
    <mergeCell ref="A51:B51"/>
    <mergeCell ref="D51:E51"/>
    <mergeCell ref="A52:B52"/>
    <mergeCell ref="A55:C55"/>
    <mergeCell ref="A1:J1"/>
    <mergeCell ref="A2:J2"/>
    <mergeCell ref="A3:J3"/>
    <mergeCell ref="C5:D5"/>
    <mergeCell ref="C6:D6"/>
    <mergeCell ref="F6:G6"/>
  </mergeCells>
  <conditionalFormatting sqref="B5:B8">
    <cfRule type="containsBlanks" dxfId="4" priority="3">
      <formula>LEN(TRIM(B5))=0</formula>
    </cfRule>
  </conditionalFormatting>
  <conditionalFormatting sqref="J12:J14">
    <cfRule type="cellIs" dxfId="3" priority="4" operator="greaterThan">
      <formula>$C12*1.1</formula>
    </cfRule>
  </conditionalFormatting>
  <conditionalFormatting sqref="J18:J21">
    <cfRule type="cellIs" dxfId="2" priority="5" operator="greaterThan">
      <formula>$C18*1.1</formula>
    </cfRule>
  </conditionalFormatting>
  <conditionalFormatting sqref="J24">
    <cfRule type="cellIs" dxfId="1" priority="6" operator="greaterThan">
      <formula>$C24*1.1</formula>
    </cfRule>
  </conditionalFormatting>
  <conditionalFormatting sqref="J26">
    <cfRule type="cellIs" dxfId="0" priority="7" operator="greaterThan">
      <formula>$C26*1.1</formula>
    </cfRule>
  </conditionalFormatting>
  <hyperlinks>
    <hyperlink ref="A56" r:id="rId1" xr:uid="{7CCF4466-135A-4F20-8CE7-3105D9B0CE37}"/>
  </hyperlinks>
  <printOptions horizontalCentered="1"/>
  <pageMargins left="0.5" right="0.5" top="0.5" bottom="0.5" header="0.3" footer="0.3"/>
  <pageSetup scale="68"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xr:uid="{3A5E9E58-4FAA-471C-919B-7EFF7C03209C}">
          <x14:formula1>
            <xm:f>List!$F$3:$F$17</xm:f>
          </x14:formula1>
          <xm:sqref>B5</xm:sqref>
        </x14:dataValidation>
        <x14:dataValidation type="list" allowBlank="1" showInputMessage="1" showErrorMessage="1" xr:uid="{141D9A5E-B572-4EAD-88F1-61A92CCC5168}">
          <x14:formula1>
            <xm:f>List!$D$3:$D$8</xm:f>
          </x14:formula1>
          <xm:sqref>B6</xm:sqref>
        </x14:dataValidation>
        <x14:dataValidation type="list" allowBlank="1" showInputMessage="1" showErrorMessage="1" xr:uid="{761A7CE2-D047-4B61-BCDC-769E4D7F0383}">
          <x14:formula1>
            <xm:f>List!$L$3:$L$5</xm:f>
          </x14:formula1>
          <xm:sqref>B7</xm:sqref>
        </x14:dataValidation>
        <x14:dataValidation type="list" allowBlank="1" showInputMessage="1" showErrorMessage="1" xr:uid="{60E0AEDF-8F4E-48DD-AAFF-1AA3E4B24879}">
          <x14:formula1>
            <xm:f>List!$H$3:$H$8</xm:f>
          </x14:formula1>
          <xm:sqref>B8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BAA24-F28F-4757-8324-0D14679ADA9D}">
  <dimension ref="B2:P17"/>
  <sheetViews>
    <sheetView workbookViewId="0"/>
  </sheetViews>
  <sheetFormatPr defaultRowHeight="14.4"/>
  <cols>
    <col min="2" max="2" width="4" bestFit="1" customWidth="1"/>
    <col min="4" max="4" width="21.6640625" bestFit="1" customWidth="1"/>
    <col min="6" max="6" width="33.33203125" bestFit="1" customWidth="1"/>
    <col min="8" max="8" width="14.109375" bestFit="1" customWidth="1"/>
    <col min="10" max="10" width="33.33203125" bestFit="1" customWidth="1"/>
    <col min="12" max="12" width="10.5546875" bestFit="1" customWidth="1"/>
    <col min="14" max="14" width="26.33203125" bestFit="1" customWidth="1"/>
    <col min="16" max="16" width="11.33203125" bestFit="1" customWidth="1"/>
  </cols>
  <sheetData>
    <row r="2" spans="2:16">
      <c r="B2" t="s">
        <v>66</v>
      </c>
      <c r="D2" s="19" t="s">
        <v>167</v>
      </c>
      <c r="F2" s="19" t="s">
        <v>168</v>
      </c>
      <c r="H2" s="19" t="s">
        <v>169</v>
      </c>
      <c r="J2" s="19" t="s">
        <v>168</v>
      </c>
      <c r="L2" s="19" t="s">
        <v>147</v>
      </c>
      <c r="N2" s="19" t="s">
        <v>170</v>
      </c>
      <c r="P2" s="19" t="s">
        <v>171</v>
      </c>
    </row>
    <row r="3" spans="2:16">
      <c r="B3" t="s">
        <v>172</v>
      </c>
    </row>
    <row r="4" spans="2:16">
      <c r="D4" t="s">
        <v>173</v>
      </c>
      <c r="F4" t="s">
        <v>174</v>
      </c>
      <c r="H4" t="s">
        <v>175</v>
      </c>
      <c r="J4" t="s">
        <v>174</v>
      </c>
      <c r="L4" t="s">
        <v>10</v>
      </c>
      <c r="N4" t="s">
        <v>176</v>
      </c>
      <c r="P4" t="s">
        <v>177</v>
      </c>
    </row>
    <row r="5" spans="2:16">
      <c r="D5" t="s">
        <v>146</v>
      </c>
      <c r="F5" t="s">
        <v>8</v>
      </c>
      <c r="H5" t="s">
        <v>178</v>
      </c>
      <c r="J5" t="s">
        <v>8</v>
      </c>
      <c r="N5" t="s">
        <v>179</v>
      </c>
      <c r="P5" t="s">
        <v>180</v>
      </c>
    </row>
    <row r="6" spans="2:16">
      <c r="D6" t="s">
        <v>181</v>
      </c>
      <c r="F6" t="s">
        <v>182</v>
      </c>
      <c r="H6" t="s">
        <v>183</v>
      </c>
      <c r="J6" t="s">
        <v>184</v>
      </c>
      <c r="N6" t="s">
        <v>185</v>
      </c>
      <c r="P6" t="s">
        <v>186</v>
      </c>
    </row>
    <row r="7" spans="2:16">
      <c r="D7" t="s">
        <v>187</v>
      </c>
      <c r="F7" t="s">
        <v>184</v>
      </c>
      <c r="H7" t="s">
        <v>188</v>
      </c>
      <c r="J7" t="s">
        <v>189</v>
      </c>
      <c r="P7" t="s">
        <v>55</v>
      </c>
    </row>
    <row r="8" spans="2:16">
      <c r="D8" t="s">
        <v>190</v>
      </c>
      <c r="F8" t="s">
        <v>189</v>
      </c>
      <c r="H8" t="s">
        <v>191</v>
      </c>
      <c r="J8" t="s">
        <v>192</v>
      </c>
      <c r="P8" t="s">
        <v>193</v>
      </c>
    </row>
    <row r="9" spans="2:16">
      <c r="F9" t="s">
        <v>192</v>
      </c>
      <c r="J9" t="s">
        <v>194</v>
      </c>
    </row>
    <row r="10" spans="2:16">
      <c r="F10" t="s">
        <v>194</v>
      </c>
      <c r="J10" t="s">
        <v>195</v>
      </c>
    </row>
    <row r="11" spans="2:16">
      <c r="F11" t="s">
        <v>195</v>
      </c>
      <c r="J11" t="s">
        <v>196</v>
      </c>
    </row>
    <row r="12" spans="2:16">
      <c r="F12" t="s">
        <v>196</v>
      </c>
      <c r="J12" t="s">
        <v>197</v>
      </c>
    </row>
    <row r="13" spans="2:16">
      <c r="F13" t="s">
        <v>197</v>
      </c>
      <c r="J13" t="s">
        <v>198</v>
      </c>
    </row>
    <row r="14" spans="2:16">
      <c r="F14" t="s">
        <v>198</v>
      </c>
      <c r="J14" t="s">
        <v>199</v>
      </c>
    </row>
    <row r="15" spans="2:16">
      <c r="F15" t="s">
        <v>199</v>
      </c>
      <c r="J15" t="s">
        <v>200</v>
      </c>
    </row>
    <row r="16" spans="2:16">
      <c r="F16" t="s">
        <v>200</v>
      </c>
      <c r="J16" t="s">
        <v>201</v>
      </c>
    </row>
    <row r="17" spans="6:6">
      <c r="F17" t="s">
        <v>201</v>
      </c>
    </row>
  </sheetData>
  <sheetProtection algorithmName="SHA-512" hashValue="D3012FL/MfLiRL2gM/SctND3rD2g/1fcifx1l3TKCdpU5klcFHf+riHLAwtKsmb47CxdnY91DO5+coiyiYu0/g==" saltValue="oFzDAIlDUxZRQrMfD8P1ag==" spinCount="100000"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Contact Information</vt:lpstr>
      <vt:lpstr>Narrative</vt:lpstr>
      <vt:lpstr>Budget Details &amp; Amendments</vt:lpstr>
      <vt:lpstr>Budget Roll-Up</vt:lpstr>
      <vt:lpstr>Project Roll_Up</vt:lpstr>
      <vt:lpstr>Perkins Quarterly Report</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Fillinger, Angelina</dc:creator>
  <cp:keywords/>
  <dc:description/>
  <cp:lastModifiedBy>Slezak, Heather</cp:lastModifiedBy>
  <cp:revision/>
  <dcterms:created xsi:type="dcterms:W3CDTF">2024-04-05T00:13:16Z</dcterms:created>
  <dcterms:modified xsi:type="dcterms:W3CDTF">2026-04-01T20:00:49Z</dcterms:modified>
  <cp:category/>
  <cp:contentStatus/>
</cp:coreProperties>
</file>